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queryTables/queryTable1.xml" ContentType="application/vnd.openxmlformats-officedocument.spreadsheetml.query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ware-host\Shared Folders\Documents\Documents\Courses\ece3001\chapter7\"/>
    </mc:Choice>
  </mc:AlternateContent>
  <bookViews>
    <workbookView xWindow="0" yWindow="0" windowWidth="22008" windowHeight="9624" activeTab="1"/>
  </bookViews>
  <sheets>
    <sheet name="Biasing" sheetId="1" r:id="rId1"/>
    <sheet name="Biasing+Small SIgnal" sheetId="2" r:id="rId2"/>
    <sheet name="Biasing+Small SIgnal+" sheetId="3" r:id="rId3"/>
    <sheet name="DC Sweep" sheetId="4" r:id="rId4"/>
  </sheets>
  <definedNames>
    <definedName name="NPN_DCsweep" localSheetId="3">'DC Sweep'!$A$1:$C$302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4" l="1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43" i="4"/>
  <c r="F44" i="4"/>
  <c r="F45" i="4"/>
  <c r="F46" i="4"/>
  <c r="F42" i="4"/>
  <c r="P301" i="4"/>
  <c r="P300" i="4"/>
  <c r="P299" i="4"/>
  <c r="P298" i="4"/>
  <c r="P297" i="4"/>
  <c r="P296" i="4"/>
  <c r="P295" i="4"/>
  <c r="P294" i="4"/>
  <c r="P293" i="4"/>
  <c r="P292" i="4"/>
  <c r="P291" i="4"/>
  <c r="P290" i="4"/>
  <c r="P289" i="4"/>
  <c r="P288" i="4"/>
  <c r="P287" i="4"/>
  <c r="P286" i="4"/>
  <c r="P285" i="4"/>
  <c r="P284" i="4"/>
  <c r="P283" i="4"/>
  <c r="P282" i="4"/>
  <c r="P281" i="4"/>
  <c r="P280" i="4"/>
  <c r="P279" i="4"/>
  <c r="P278" i="4"/>
  <c r="P277" i="4"/>
  <c r="P276" i="4"/>
  <c r="P275" i="4"/>
  <c r="P274" i="4"/>
  <c r="P273" i="4"/>
  <c r="P272" i="4"/>
  <c r="P271" i="4"/>
  <c r="P270" i="4"/>
  <c r="P269" i="4"/>
  <c r="P268" i="4"/>
  <c r="P267" i="4"/>
  <c r="P266" i="4"/>
  <c r="P265" i="4"/>
  <c r="P264" i="4"/>
  <c r="P263" i="4"/>
  <c r="P262" i="4"/>
  <c r="P261" i="4"/>
  <c r="P260" i="4"/>
  <c r="P259" i="4"/>
  <c r="P258" i="4"/>
  <c r="P257" i="4"/>
  <c r="P256" i="4"/>
  <c r="P255" i="4"/>
  <c r="P254" i="4"/>
  <c r="P253" i="4"/>
  <c r="P252" i="4"/>
  <c r="P251" i="4"/>
  <c r="P250" i="4"/>
  <c r="P249" i="4"/>
  <c r="P248" i="4"/>
  <c r="P247" i="4"/>
  <c r="P246" i="4"/>
  <c r="P245" i="4"/>
  <c r="P244" i="4"/>
  <c r="P243" i="4"/>
  <c r="P242" i="4"/>
  <c r="P241" i="4"/>
  <c r="P240" i="4"/>
  <c r="P239" i="4"/>
  <c r="P238" i="4"/>
  <c r="P237" i="4"/>
  <c r="P236" i="4"/>
  <c r="P235" i="4"/>
  <c r="P234" i="4"/>
  <c r="P233" i="4"/>
  <c r="P232" i="4"/>
  <c r="P231" i="4"/>
  <c r="P230" i="4"/>
  <c r="P229" i="4"/>
  <c r="P228" i="4"/>
  <c r="P227" i="4"/>
  <c r="P226" i="4"/>
  <c r="P225" i="4"/>
  <c r="P224" i="4"/>
  <c r="P223" i="4"/>
  <c r="P222" i="4"/>
  <c r="P221" i="4"/>
  <c r="P220" i="4"/>
  <c r="P219" i="4"/>
  <c r="P218" i="4"/>
  <c r="P217" i="4"/>
  <c r="P216" i="4"/>
  <c r="P215" i="4"/>
  <c r="P214" i="4"/>
  <c r="P213" i="4"/>
  <c r="P212" i="4"/>
  <c r="P211" i="4"/>
  <c r="P210" i="4"/>
  <c r="P209" i="4"/>
  <c r="P208" i="4"/>
  <c r="P207" i="4"/>
  <c r="P206" i="4"/>
  <c r="P205" i="4"/>
  <c r="P204" i="4"/>
  <c r="P203" i="4"/>
  <c r="P202" i="4"/>
  <c r="P201" i="4"/>
  <c r="P200" i="4"/>
  <c r="P199" i="4"/>
  <c r="P198" i="4"/>
  <c r="P197" i="4"/>
  <c r="P196" i="4"/>
  <c r="P195" i="4"/>
  <c r="P194" i="4"/>
  <c r="P193" i="4"/>
  <c r="P192" i="4"/>
  <c r="P191" i="4"/>
  <c r="P190" i="4"/>
  <c r="P189" i="4"/>
  <c r="P188" i="4"/>
  <c r="P187" i="4"/>
  <c r="P186" i="4"/>
  <c r="P185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P171" i="4"/>
  <c r="P170" i="4"/>
  <c r="P169" i="4"/>
  <c r="P168" i="4"/>
  <c r="P167" i="4"/>
  <c r="P166" i="4"/>
  <c r="P165" i="4"/>
  <c r="P164" i="4"/>
  <c r="P163" i="4"/>
  <c r="P162" i="4"/>
  <c r="P161" i="4"/>
  <c r="P160" i="4"/>
  <c r="P159" i="4"/>
  <c r="P158" i="4"/>
  <c r="P157" i="4"/>
  <c r="P156" i="4"/>
  <c r="P155" i="4"/>
  <c r="P154" i="4"/>
  <c r="P153" i="4"/>
  <c r="P152" i="4"/>
  <c r="P151" i="4"/>
  <c r="P150" i="4"/>
  <c r="P149" i="4"/>
  <c r="P148" i="4"/>
  <c r="P147" i="4"/>
  <c r="P146" i="4"/>
  <c r="P145" i="4"/>
  <c r="P144" i="4"/>
  <c r="P143" i="4"/>
  <c r="P142" i="4"/>
  <c r="P141" i="4"/>
  <c r="P140" i="4"/>
  <c r="P139" i="4"/>
  <c r="P138" i="4"/>
  <c r="P137" i="4"/>
  <c r="P136" i="4"/>
  <c r="P135" i="4"/>
  <c r="P134" i="4"/>
  <c r="P133" i="4"/>
  <c r="P132" i="4"/>
  <c r="P131" i="4"/>
  <c r="P130" i="4"/>
  <c r="P129" i="4"/>
  <c r="P128" i="4"/>
  <c r="P127" i="4"/>
  <c r="P126" i="4"/>
  <c r="P125" i="4"/>
  <c r="P124" i="4"/>
  <c r="P123" i="4"/>
  <c r="P122" i="4"/>
  <c r="P121" i="4"/>
  <c r="P120" i="4"/>
  <c r="P119" i="4"/>
  <c r="P118" i="4"/>
  <c r="P117" i="4"/>
  <c r="P116" i="4"/>
  <c r="P115" i="4"/>
  <c r="P114" i="4"/>
  <c r="P113" i="4"/>
  <c r="P112" i="4"/>
  <c r="P111" i="4"/>
  <c r="P110" i="4"/>
  <c r="P109" i="4"/>
  <c r="P108" i="4"/>
  <c r="P107" i="4"/>
  <c r="P106" i="4"/>
  <c r="P105" i="4"/>
  <c r="P104" i="4"/>
  <c r="P103" i="4"/>
  <c r="P102" i="4"/>
  <c r="P101" i="4"/>
  <c r="P100" i="4"/>
  <c r="P99" i="4"/>
  <c r="P98" i="4"/>
  <c r="P97" i="4"/>
  <c r="P96" i="4"/>
  <c r="P95" i="4"/>
  <c r="P94" i="4"/>
  <c r="P9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3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3" i="4"/>
  <c r="O301" i="4"/>
  <c r="O300" i="4"/>
  <c r="O299" i="4"/>
  <c r="O298" i="4"/>
  <c r="O297" i="4"/>
  <c r="O296" i="4"/>
  <c r="O295" i="4"/>
  <c r="O294" i="4"/>
  <c r="O293" i="4"/>
  <c r="O292" i="4"/>
  <c r="O291" i="4"/>
  <c r="O290" i="4"/>
  <c r="O289" i="4"/>
  <c r="O288" i="4"/>
  <c r="O287" i="4"/>
  <c r="O286" i="4"/>
  <c r="O285" i="4"/>
  <c r="O284" i="4"/>
  <c r="O283" i="4"/>
  <c r="O282" i="4"/>
  <c r="O281" i="4"/>
  <c r="O280" i="4"/>
  <c r="O279" i="4"/>
  <c r="O278" i="4"/>
  <c r="O277" i="4"/>
  <c r="O276" i="4"/>
  <c r="O275" i="4"/>
  <c r="O274" i="4"/>
  <c r="O273" i="4"/>
  <c r="O272" i="4"/>
  <c r="O271" i="4"/>
  <c r="O270" i="4"/>
  <c r="O269" i="4"/>
  <c r="O268" i="4"/>
  <c r="O267" i="4"/>
  <c r="O266" i="4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86" i="4"/>
  <c r="O185" i="4"/>
  <c r="O184" i="4"/>
  <c r="O183" i="4"/>
  <c r="O182" i="4"/>
  <c r="O181" i="4"/>
  <c r="O180" i="4"/>
  <c r="O179" i="4"/>
  <c r="O178" i="4"/>
  <c r="O177" i="4"/>
  <c r="O176" i="4"/>
  <c r="O175" i="4"/>
  <c r="O174" i="4"/>
  <c r="O173" i="4"/>
  <c r="O172" i="4"/>
  <c r="O171" i="4"/>
  <c r="O170" i="4"/>
  <c r="O169" i="4"/>
  <c r="O168" i="4"/>
  <c r="O167" i="4"/>
  <c r="O166" i="4"/>
  <c r="O165" i="4"/>
  <c r="O164" i="4"/>
  <c r="O163" i="4"/>
  <c r="O162" i="4"/>
  <c r="O161" i="4"/>
  <c r="O160" i="4"/>
  <c r="O159" i="4"/>
  <c r="O158" i="4"/>
  <c r="O157" i="4"/>
  <c r="O156" i="4"/>
  <c r="O155" i="4"/>
  <c r="O154" i="4"/>
  <c r="O153" i="4"/>
  <c r="O152" i="4"/>
  <c r="O151" i="4"/>
  <c r="O150" i="4"/>
  <c r="O149" i="4"/>
  <c r="O148" i="4"/>
  <c r="O147" i="4"/>
  <c r="O146" i="4"/>
  <c r="O145" i="4"/>
  <c r="O144" i="4"/>
  <c r="O143" i="4"/>
  <c r="O142" i="4"/>
  <c r="O141" i="4"/>
  <c r="O140" i="4"/>
  <c r="O139" i="4"/>
  <c r="O138" i="4"/>
  <c r="O137" i="4"/>
  <c r="O136" i="4"/>
  <c r="O135" i="4"/>
  <c r="O134" i="4"/>
  <c r="O133" i="4"/>
  <c r="O132" i="4"/>
  <c r="O131" i="4"/>
  <c r="O130" i="4"/>
  <c r="O129" i="4"/>
  <c r="O128" i="4"/>
  <c r="O127" i="4"/>
  <c r="O126" i="4"/>
  <c r="O125" i="4"/>
  <c r="O124" i="4"/>
  <c r="O123" i="4"/>
  <c r="O122" i="4"/>
  <c r="O121" i="4"/>
  <c r="O120" i="4"/>
  <c r="O119" i="4"/>
  <c r="O118" i="4"/>
  <c r="O117" i="4"/>
  <c r="O116" i="4"/>
  <c r="O115" i="4"/>
  <c r="O114" i="4"/>
  <c r="O113" i="4"/>
  <c r="O112" i="4"/>
  <c r="O111" i="4"/>
  <c r="O110" i="4"/>
  <c r="O109" i="4"/>
  <c r="O108" i="4"/>
  <c r="O107" i="4"/>
  <c r="O106" i="4"/>
  <c r="O105" i="4"/>
  <c r="O104" i="4"/>
  <c r="O103" i="4"/>
  <c r="O102" i="4"/>
  <c r="O101" i="4"/>
  <c r="O100" i="4"/>
  <c r="O99" i="4"/>
  <c r="O98" i="4"/>
  <c r="O97" i="4"/>
  <c r="O96" i="4"/>
  <c r="O95" i="4"/>
  <c r="O94" i="4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O6" i="4"/>
  <c r="O5" i="4"/>
  <c r="O4" i="4"/>
  <c r="O3" i="4"/>
  <c r="B7" i="3"/>
  <c r="C7" i="3" s="1"/>
  <c r="A7" i="3"/>
  <c r="D9" i="3" l="1"/>
  <c r="B9" i="3"/>
  <c r="H7" i="3"/>
  <c r="I7" i="3" s="1"/>
  <c r="D7" i="3"/>
  <c r="E7" i="3"/>
  <c r="B7" i="2"/>
  <c r="C7" i="2" s="1"/>
  <c r="H7" i="2" s="1"/>
  <c r="I7" i="2" s="1"/>
  <c r="A7" i="2"/>
  <c r="B7" i="1"/>
  <c r="C7" i="1" s="1"/>
  <c r="A7" i="1"/>
  <c r="F7" i="3" l="1"/>
  <c r="E9" i="3"/>
  <c r="C111" i="3"/>
  <c r="C109" i="3"/>
  <c r="C107" i="3"/>
  <c r="C105" i="3"/>
  <c r="C103" i="3"/>
  <c r="C101" i="3"/>
  <c r="C99" i="3"/>
  <c r="C97" i="3"/>
  <c r="C95" i="3"/>
  <c r="C93" i="3"/>
  <c r="C91" i="3"/>
  <c r="C89" i="3"/>
  <c r="C87" i="3"/>
  <c r="C85" i="3"/>
  <c r="C83" i="3"/>
  <c r="C81" i="3"/>
  <c r="C79" i="3"/>
  <c r="C77" i="3"/>
  <c r="C75" i="3"/>
  <c r="C73" i="3"/>
  <c r="C71" i="3"/>
  <c r="C69" i="3"/>
  <c r="C67" i="3"/>
  <c r="C65" i="3"/>
  <c r="C63" i="3"/>
  <c r="C61" i="3"/>
  <c r="C59" i="3"/>
  <c r="C57" i="3"/>
  <c r="C112" i="3"/>
  <c r="C108" i="3"/>
  <c r="C104" i="3"/>
  <c r="C100" i="3"/>
  <c r="C96" i="3"/>
  <c r="C92" i="3"/>
  <c r="C88" i="3"/>
  <c r="C84" i="3"/>
  <c r="C80" i="3"/>
  <c r="C76" i="3"/>
  <c r="C72" i="3"/>
  <c r="C68" i="3"/>
  <c r="C64" i="3"/>
  <c r="C60" i="3"/>
  <c r="C56" i="3"/>
  <c r="C54" i="3"/>
  <c r="C52" i="3"/>
  <c r="C50" i="3"/>
  <c r="C48" i="3"/>
  <c r="C46" i="3"/>
  <c r="C44" i="3"/>
  <c r="C42" i="3"/>
  <c r="C40" i="3"/>
  <c r="C38" i="3"/>
  <c r="C36" i="3"/>
  <c r="C34" i="3"/>
  <c r="C32" i="3"/>
  <c r="C30" i="3"/>
  <c r="C28" i="3"/>
  <c r="C26" i="3"/>
  <c r="C24" i="3"/>
  <c r="C22" i="3"/>
  <c r="C20" i="3"/>
  <c r="C18" i="3"/>
  <c r="C16" i="3"/>
  <c r="C14" i="3"/>
  <c r="C12" i="3"/>
  <c r="C110" i="3"/>
  <c r="C106" i="3"/>
  <c r="C102" i="3"/>
  <c r="C98" i="3"/>
  <c r="C94" i="3"/>
  <c r="C90" i="3"/>
  <c r="C86" i="3"/>
  <c r="C82" i="3"/>
  <c r="C78" i="3"/>
  <c r="C74" i="3"/>
  <c r="C70" i="3"/>
  <c r="C66" i="3"/>
  <c r="C62" i="3"/>
  <c r="C58" i="3"/>
  <c r="C55" i="3"/>
  <c r="C53" i="3"/>
  <c r="C51" i="3"/>
  <c r="C49" i="3"/>
  <c r="C47" i="3"/>
  <c r="C45" i="3"/>
  <c r="C43" i="3"/>
  <c r="C41" i="3"/>
  <c r="C39" i="3"/>
  <c r="C37" i="3"/>
  <c r="C35" i="3"/>
  <c r="C33" i="3"/>
  <c r="C31" i="3"/>
  <c r="C29" i="3"/>
  <c r="C27" i="3"/>
  <c r="C23" i="3"/>
  <c r="C19" i="3"/>
  <c r="C15" i="3"/>
  <c r="C25" i="3"/>
  <c r="C21" i="3"/>
  <c r="C17" i="3"/>
  <c r="C13" i="3"/>
  <c r="B112" i="3"/>
  <c r="B110" i="3"/>
  <c r="B108" i="3"/>
  <c r="B106" i="3"/>
  <c r="B104" i="3"/>
  <c r="B102" i="3"/>
  <c r="B100" i="3"/>
  <c r="B98" i="3"/>
  <c r="B96" i="3"/>
  <c r="B94" i="3"/>
  <c r="B92" i="3"/>
  <c r="B90" i="3"/>
  <c r="B88" i="3"/>
  <c r="B86" i="3"/>
  <c r="B84" i="3"/>
  <c r="B82" i="3"/>
  <c r="B80" i="3"/>
  <c r="B78" i="3"/>
  <c r="B76" i="3"/>
  <c r="B74" i="3"/>
  <c r="B72" i="3"/>
  <c r="B70" i="3"/>
  <c r="B68" i="3"/>
  <c r="B66" i="3"/>
  <c r="B64" i="3"/>
  <c r="B62" i="3"/>
  <c r="B60" i="3"/>
  <c r="B58" i="3"/>
  <c r="B111" i="3"/>
  <c r="B107" i="3"/>
  <c r="B103" i="3"/>
  <c r="B99" i="3"/>
  <c r="B95" i="3"/>
  <c r="B91" i="3"/>
  <c r="B87" i="3"/>
  <c r="B83" i="3"/>
  <c r="B79" i="3"/>
  <c r="B75" i="3"/>
  <c r="B71" i="3"/>
  <c r="B67" i="3"/>
  <c r="B63" i="3"/>
  <c r="B59" i="3"/>
  <c r="B55" i="3"/>
  <c r="B53" i="3"/>
  <c r="B51" i="3"/>
  <c r="B49" i="3"/>
  <c r="B47" i="3"/>
  <c r="B45" i="3"/>
  <c r="B43" i="3"/>
  <c r="B41" i="3"/>
  <c r="B39" i="3"/>
  <c r="B37" i="3"/>
  <c r="B35" i="3"/>
  <c r="B33" i="3"/>
  <c r="B31" i="3"/>
  <c r="B29" i="3"/>
  <c r="B27" i="3"/>
  <c r="B25" i="3"/>
  <c r="B23" i="3"/>
  <c r="B21" i="3"/>
  <c r="B19" i="3"/>
  <c r="B17" i="3"/>
  <c r="B15" i="3"/>
  <c r="B13" i="3"/>
  <c r="B109" i="3"/>
  <c r="B105" i="3"/>
  <c r="B101" i="3"/>
  <c r="B97" i="3"/>
  <c r="B93" i="3"/>
  <c r="B89" i="3"/>
  <c r="B85" i="3"/>
  <c r="B81" i="3"/>
  <c r="B77" i="3"/>
  <c r="B73" i="3"/>
  <c r="B69" i="3"/>
  <c r="B65" i="3"/>
  <c r="B61" i="3"/>
  <c r="B57" i="3"/>
  <c r="B56" i="3"/>
  <c r="B54" i="3"/>
  <c r="B52" i="3"/>
  <c r="B50" i="3"/>
  <c r="B48" i="3"/>
  <c r="B46" i="3"/>
  <c r="B44" i="3"/>
  <c r="B42" i="3"/>
  <c r="B40" i="3"/>
  <c r="B38" i="3"/>
  <c r="B36" i="3"/>
  <c r="B34" i="3"/>
  <c r="B32" i="3"/>
  <c r="B30" i="3"/>
  <c r="B28" i="3"/>
  <c r="B26" i="3"/>
  <c r="B22" i="3"/>
  <c r="B18" i="3"/>
  <c r="B14" i="3"/>
  <c r="B24" i="3"/>
  <c r="B20" i="3"/>
  <c r="B16" i="3"/>
  <c r="B12" i="3"/>
  <c r="D9" i="2"/>
  <c r="E7" i="2"/>
  <c r="B9" i="2"/>
  <c r="D7" i="2"/>
  <c r="E7" i="1"/>
  <c r="B9" i="1"/>
  <c r="D9" i="1"/>
  <c r="D7" i="1"/>
  <c r="F9" i="3" l="1"/>
  <c r="G9" i="3" s="1"/>
  <c r="H9" i="3" s="1"/>
  <c r="D110" i="3" s="1"/>
  <c r="G7" i="3"/>
  <c r="B110" i="2"/>
  <c r="B106" i="2"/>
  <c r="B102" i="2"/>
  <c r="B98" i="2"/>
  <c r="B94" i="2"/>
  <c r="B90" i="2"/>
  <c r="B86" i="2"/>
  <c r="B82" i="2"/>
  <c r="B78" i="2"/>
  <c r="B74" i="2"/>
  <c r="B70" i="2"/>
  <c r="B66" i="2"/>
  <c r="B62" i="2"/>
  <c r="B58" i="2"/>
  <c r="B54" i="2"/>
  <c r="B50" i="2"/>
  <c r="B46" i="2"/>
  <c r="B42" i="2"/>
  <c r="B38" i="2"/>
  <c r="B34" i="2"/>
  <c r="B30" i="2"/>
  <c r="B27" i="2"/>
  <c r="B25" i="2"/>
  <c r="B23" i="2"/>
  <c r="B21" i="2"/>
  <c r="B19" i="2"/>
  <c r="B17" i="2"/>
  <c r="B15" i="2"/>
  <c r="B13" i="2"/>
  <c r="B111" i="2"/>
  <c r="B107" i="2"/>
  <c r="B103" i="2"/>
  <c r="B99" i="2"/>
  <c r="B95" i="2"/>
  <c r="B91" i="2"/>
  <c r="B87" i="2"/>
  <c r="B83" i="2"/>
  <c r="B79" i="2"/>
  <c r="B75" i="2"/>
  <c r="B71" i="2"/>
  <c r="B67" i="2"/>
  <c r="B63" i="2"/>
  <c r="C112" i="2"/>
  <c r="C110" i="2"/>
  <c r="C108" i="2"/>
  <c r="C106" i="2"/>
  <c r="C104" i="2"/>
  <c r="C102" i="2"/>
  <c r="C100" i="2"/>
  <c r="C98" i="2"/>
  <c r="C96" i="2"/>
  <c r="C94" i="2"/>
  <c r="C92" i="2"/>
  <c r="C90" i="2"/>
  <c r="C88" i="2"/>
  <c r="C86" i="2"/>
  <c r="C84" i="2"/>
  <c r="C82" i="2"/>
  <c r="C80" i="2"/>
  <c r="C78" i="2"/>
  <c r="C76" i="2"/>
  <c r="C74" i="2"/>
  <c r="C72" i="2"/>
  <c r="C70" i="2"/>
  <c r="C68" i="2"/>
  <c r="C66" i="2"/>
  <c r="C64" i="2"/>
  <c r="C62" i="2"/>
  <c r="C60" i="2"/>
  <c r="C58" i="2"/>
  <c r="C56" i="2"/>
  <c r="C54" i="2"/>
  <c r="C52" i="2"/>
  <c r="C50" i="2"/>
  <c r="C48" i="2"/>
  <c r="C46" i="2"/>
  <c r="C44" i="2"/>
  <c r="C42" i="2"/>
  <c r="C40" i="2"/>
  <c r="C38" i="2"/>
  <c r="C36" i="2"/>
  <c r="C34" i="2"/>
  <c r="C32" i="2"/>
  <c r="C30" i="2"/>
  <c r="C28" i="2"/>
  <c r="C13" i="2"/>
  <c r="C15" i="2"/>
  <c r="C17" i="2"/>
  <c r="C19" i="2"/>
  <c r="C21" i="2"/>
  <c r="C23" i="2"/>
  <c r="C25" i="2"/>
  <c r="C27" i="2"/>
  <c r="B31" i="2"/>
  <c r="B35" i="2"/>
  <c r="B39" i="2"/>
  <c r="B43" i="2"/>
  <c r="B47" i="2"/>
  <c r="B51" i="2"/>
  <c r="B55" i="2"/>
  <c r="B59" i="2"/>
  <c r="B65" i="2"/>
  <c r="B73" i="2"/>
  <c r="B81" i="2"/>
  <c r="B89" i="2"/>
  <c r="B97" i="2"/>
  <c r="B105" i="2"/>
  <c r="B12" i="2"/>
  <c r="B16" i="2"/>
  <c r="B20" i="2"/>
  <c r="B24" i="2"/>
  <c r="B28" i="2"/>
  <c r="B36" i="2"/>
  <c r="B44" i="2"/>
  <c r="B52" i="2"/>
  <c r="B60" i="2"/>
  <c r="B68" i="2"/>
  <c r="B76" i="2"/>
  <c r="B84" i="2"/>
  <c r="B92" i="2"/>
  <c r="B100" i="2"/>
  <c r="B108" i="2"/>
  <c r="C29" i="2"/>
  <c r="C33" i="2"/>
  <c r="C37" i="2"/>
  <c r="C41" i="2"/>
  <c r="C45" i="2"/>
  <c r="C49" i="2"/>
  <c r="C53" i="2"/>
  <c r="C57" i="2"/>
  <c r="C61" i="2"/>
  <c r="C65" i="2"/>
  <c r="C69" i="2"/>
  <c r="C73" i="2"/>
  <c r="C77" i="2"/>
  <c r="C81" i="2"/>
  <c r="C85" i="2"/>
  <c r="C89" i="2"/>
  <c r="C93" i="2"/>
  <c r="C97" i="2"/>
  <c r="C101" i="2"/>
  <c r="C105" i="2"/>
  <c r="C109" i="2"/>
  <c r="C12" i="2"/>
  <c r="C14" i="2"/>
  <c r="C16" i="2"/>
  <c r="C18" i="2"/>
  <c r="C20" i="2"/>
  <c r="C22" i="2"/>
  <c r="C24" i="2"/>
  <c r="C26" i="2"/>
  <c r="B29" i="2"/>
  <c r="B33" i="2"/>
  <c r="B37" i="2"/>
  <c r="B41" i="2"/>
  <c r="B45" i="2"/>
  <c r="B49" i="2"/>
  <c r="B53" i="2"/>
  <c r="B57" i="2"/>
  <c r="B61" i="2"/>
  <c r="B69" i="2"/>
  <c r="B77" i="2"/>
  <c r="B85" i="2"/>
  <c r="B93" i="2"/>
  <c r="B101" i="2"/>
  <c r="B109" i="2"/>
  <c r="B14" i="2"/>
  <c r="B18" i="2"/>
  <c r="B22" i="2"/>
  <c r="B26" i="2"/>
  <c r="B32" i="2"/>
  <c r="B40" i="2"/>
  <c r="B48" i="2"/>
  <c r="B56" i="2"/>
  <c r="B64" i="2"/>
  <c r="B72" i="2"/>
  <c r="B80" i="2"/>
  <c r="B88" i="2"/>
  <c r="B96" i="2"/>
  <c r="B104" i="2"/>
  <c r="B112" i="2"/>
  <c r="C31" i="2"/>
  <c r="C35" i="2"/>
  <c r="C39" i="2"/>
  <c r="C43" i="2"/>
  <c r="C47" i="2"/>
  <c r="C51" i="2"/>
  <c r="C55" i="2"/>
  <c r="C59" i="2"/>
  <c r="C63" i="2"/>
  <c r="C67" i="2"/>
  <c r="C71" i="2"/>
  <c r="C75" i="2"/>
  <c r="C79" i="2"/>
  <c r="C83" i="2"/>
  <c r="C87" i="2"/>
  <c r="C91" i="2"/>
  <c r="C95" i="2"/>
  <c r="C99" i="2"/>
  <c r="C103" i="2"/>
  <c r="C107" i="2"/>
  <c r="C111" i="2"/>
  <c r="F7" i="2"/>
  <c r="F9" i="2" s="1"/>
  <c r="F11" i="2" s="1"/>
  <c r="E9" i="2"/>
  <c r="E9" i="1"/>
  <c r="D13" i="1" s="1"/>
  <c r="B13" i="1"/>
  <c r="B15" i="1"/>
  <c r="B17" i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59" i="1"/>
  <c r="B61" i="1"/>
  <c r="B63" i="1"/>
  <c r="B65" i="1"/>
  <c r="B67" i="1"/>
  <c r="B69" i="1"/>
  <c r="B16" i="1"/>
  <c r="B20" i="1"/>
  <c r="B24" i="1"/>
  <c r="B28" i="1"/>
  <c r="B32" i="1"/>
  <c r="B36" i="1"/>
  <c r="B40" i="1"/>
  <c r="B44" i="1"/>
  <c r="B48" i="1"/>
  <c r="B52" i="1"/>
  <c r="B56" i="1"/>
  <c r="B60" i="1"/>
  <c r="B64" i="1"/>
  <c r="B68" i="1"/>
  <c r="B70" i="1"/>
  <c r="B72" i="1"/>
  <c r="B74" i="1"/>
  <c r="B76" i="1"/>
  <c r="B78" i="1"/>
  <c r="B80" i="1"/>
  <c r="B82" i="1"/>
  <c r="B84" i="1"/>
  <c r="B86" i="1"/>
  <c r="B88" i="1"/>
  <c r="B90" i="1"/>
  <c r="B92" i="1"/>
  <c r="B94" i="1"/>
  <c r="B96" i="1"/>
  <c r="B98" i="1"/>
  <c r="B100" i="1"/>
  <c r="B102" i="1"/>
  <c r="B104" i="1"/>
  <c r="B106" i="1"/>
  <c r="B108" i="1"/>
  <c r="B110" i="1"/>
  <c r="B112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1" i="1"/>
  <c r="B73" i="1"/>
  <c r="B75" i="1"/>
  <c r="B77" i="1"/>
  <c r="B79" i="1"/>
  <c r="B81" i="1"/>
  <c r="B85" i="1"/>
  <c r="B89" i="1"/>
  <c r="B93" i="1"/>
  <c r="B97" i="1"/>
  <c r="B101" i="1"/>
  <c r="B105" i="1"/>
  <c r="B109" i="1"/>
  <c r="B83" i="1"/>
  <c r="B87" i="1"/>
  <c r="B91" i="1"/>
  <c r="B95" i="1"/>
  <c r="B99" i="1"/>
  <c r="B103" i="1"/>
  <c r="B107" i="1"/>
  <c r="B111" i="1"/>
  <c r="B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13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2" i="1"/>
  <c r="C15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0" i="1"/>
  <c r="C72" i="1"/>
  <c r="C74" i="1"/>
  <c r="C76" i="1"/>
  <c r="C78" i="1"/>
  <c r="C80" i="1"/>
  <c r="C82" i="1"/>
  <c r="C86" i="1"/>
  <c r="C90" i="1"/>
  <c r="C94" i="1"/>
  <c r="C98" i="1"/>
  <c r="C102" i="1"/>
  <c r="C106" i="1"/>
  <c r="C110" i="1"/>
  <c r="C84" i="1"/>
  <c r="C88" i="1"/>
  <c r="C92" i="1"/>
  <c r="C96" i="1"/>
  <c r="C100" i="1"/>
  <c r="C104" i="1"/>
  <c r="C108" i="1"/>
  <c r="C112" i="1"/>
  <c r="D22" i="3" l="1"/>
  <c r="D20" i="3"/>
  <c r="D32" i="3"/>
  <c r="D40" i="3"/>
  <c r="D48" i="3"/>
  <c r="D59" i="3"/>
  <c r="D75" i="3"/>
  <c r="D91" i="3"/>
  <c r="D107" i="3"/>
  <c r="D17" i="3"/>
  <c r="D25" i="3"/>
  <c r="D33" i="3"/>
  <c r="D41" i="3"/>
  <c r="D49" i="3"/>
  <c r="D57" i="3"/>
  <c r="D73" i="3"/>
  <c r="D89" i="3"/>
  <c r="D105" i="3"/>
  <c r="D60" i="3"/>
  <c r="D68" i="3"/>
  <c r="D76" i="3"/>
  <c r="D84" i="3"/>
  <c r="D92" i="3"/>
  <c r="D100" i="3"/>
  <c r="D108" i="3"/>
  <c r="D14" i="3"/>
  <c r="D12" i="3"/>
  <c r="D28" i="3"/>
  <c r="D36" i="3"/>
  <c r="D44" i="3"/>
  <c r="D52" i="3"/>
  <c r="D67" i="3"/>
  <c r="D83" i="3"/>
  <c r="D99" i="3"/>
  <c r="D13" i="3"/>
  <c r="D21" i="3"/>
  <c r="D29" i="3"/>
  <c r="D37" i="3"/>
  <c r="D45" i="3"/>
  <c r="D53" i="3"/>
  <c r="D65" i="3"/>
  <c r="D81" i="3"/>
  <c r="D97" i="3"/>
  <c r="D56" i="3"/>
  <c r="D64" i="3"/>
  <c r="D72" i="3"/>
  <c r="D80" i="3"/>
  <c r="D88" i="3"/>
  <c r="D96" i="3"/>
  <c r="D104" i="3"/>
  <c r="D112" i="3"/>
  <c r="D18" i="3"/>
  <c r="D26" i="3"/>
  <c r="D16" i="3"/>
  <c r="D24" i="3"/>
  <c r="D30" i="3"/>
  <c r="D34" i="3"/>
  <c r="D38" i="3"/>
  <c r="D42" i="3"/>
  <c r="D46" i="3"/>
  <c r="D50" i="3"/>
  <c r="D54" i="3"/>
  <c r="D63" i="3"/>
  <c r="D71" i="3"/>
  <c r="D79" i="3"/>
  <c r="D87" i="3"/>
  <c r="D95" i="3"/>
  <c r="D103" i="3"/>
  <c r="D111" i="3"/>
  <c r="D15" i="3"/>
  <c r="D19" i="3"/>
  <c r="D23" i="3"/>
  <c r="D27" i="3"/>
  <c r="D31" i="3"/>
  <c r="D35" i="3"/>
  <c r="D39" i="3"/>
  <c r="D43" i="3"/>
  <c r="D47" i="3"/>
  <c r="D51" i="3"/>
  <c r="D55" i="3"/>
  <c r="D61" i="3"/>
  <c r="D69" i="3"/>
  <c r="D77" i="3"/>
  <c r="D85" i="3"/>
  <c r="D93" i="3"/>
  <c r="D101" i="3"/>
  <c r="D109" i="3"/>
  <c r="D58" i="3"/>
  <c r="D62" i="3"/>
  <c r="D66" i="3"/>
  <c r="D70" i="3"/>
  <c r="D74" i="3"/>
  <c r="D78" i="3"/>
  <c r="D82" i="3"/>
  <c r="D86" i="3"/>
  <c r="D90" i="3"/>
  <c r="D94" i="3"/>
  <c r="D98" i="3"/>
  <c r="D102" i="3"/>
  <c r="D106" i="3"/>
  <c r="D112" i="1"/>
  <c r="D89" i="1"/>
  <c r="D26" i="1"/>
  <c r="D71" i="1"/>
  <c r="D80" i="1"/>
  <c r="D43" i="1"/>
  <c r="D95" i="1"/>
  <c r="D44" i="1"/>
  <c r="D96" i="1"/>
  <c r="D58" i="1"/>
  <c r="D59" i="1"/>
  <c r="D27" i="1"/>
  <c r="G9" i="2"/>
  <c r="G11" i="2" s="1"/>
  <c r="G7" i="2"/>
  <c r="D105" i="1"/>
  <c r="D111" i="1"/>
  <c r="D79" i="1"/>
  <c r="D60" i="1"/>
  <c r="D28" i="1"/>
  <c r="D104" i="1"/>
  <c r="D88" i="1"/>
  <c r="D72" i="1"/>
  <c r="D42" i="1"/>
  <c r="D67" i="1"/>
  <c r="D51" i="1"/>
  <c r="D35" i="1"/>
  <c r="D19" i="1"/>
  <c r="D97" i="1"/>
  <c r="D81" i="1"/>
  <c r="D103" i="1"/>
  <c r="D87" i="1"/>
  <c r="D75" i="1"/>
  <c r="D68" i="1"/>
  <c r="D52" i="1"/>
  <c r="D36" i="1"/>
  <c r="D20" i="1"/>
  <c r="D108" i="1"/>
  <c r="D100" i="1"/>
  <c r="D92" i="1"/>
  <c r="D84" i="1"/>
  <c r="D76" i="1"/>
  <c r="D66" i="1"/>
  <c r="D50" i="1"/>
  <c r="D34" i="1"/>
  <c r="D18" i="1"/>
  <c r="D63" i="1"/>
  <c r="D55" i="1"/>
  <c r="D47" i="1"/>
  <c r="D39" i="1"/>
  <c r="D31" i="1"/>
  <c r="D23" i="1"/>
  <c r="D15" i="1"/>
  <c r="D109" i="1"/>
  <c r="D101" i="1"/>
  <c r="D93" i="1"/>
  <c r="D85" i="1"/>
  <c r="D12" i="1"/>
  <c r="D107" i="1"/>
  <c r="D99" i="1"/>
  <c r="D91" i="1"/>
  <c r="D83" i="1"/>
  <c r="D77" i="1"/>
  <c r="D73" i="1"/>
  <c r="D69" i="1"/>
  <c r="D64" i="1"/>
  <c r="D56" i="1"/>
  <c r="D48" i="1"/>
  <c r="D40" i="1"/>
  <c r="D32" i="1"/>
  <c r="D24" i="1"/>
  <c r="D16" i="1"/>
  <c r="D110" i="1"/>
  <c r="D106" i="1"/>
  <c r="D102" i="1"/>
  <c r="D98" i="1"/>
  <c r="D94" i="1"/>
  <c r="D90" i="1"/>
  <c r="D86" i="1"/>
  <c r="D82" i="1"/>
  <c r="D78" i="1"/>
  <c r="D74" i="1"/>
  <c r="D70" i="1"/>
  <c r="D62" i="1"/>
  <c r="D54" i="1"/>
  <c r="D46" i="1"/>
  <c r="D38" i="1"/>
  <c r="D30" i="1"/>
  <c r="D22" i="1"/>
  <c r="D14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E102" i="3" l="1"/>
  <c r="E94" i="3"/>
  <c r="E86" i="3"/>
  <c r="E78" i="3"/>
  <c r="E70" i="3"/>
  <c r="E62" i="3"/>
  <c r="E109" i="3"/>
  <c r="E93" i="3"/>
  <c r="E77" i="3"/>
  <c r="E61" i="3"/>
  <c r="E51" i="3"/>
  <c r="E43" i="3"/>
  <c r="E35" i="3"/>
  <c r="E27" i="3"/>
  <c r="E19" i="3"/>
  <c r="E111" i="3"/>
  <c r="E95" i="3"/>
  <c r="E79" i="3"/>
  <c r="E63" i="3"/>
  <c r="E50" i="3"/>
  <c r="E42" i="3"/>
  <c r="E34" i="3"/>
  <c r="E24" i="3"/>
  <c r="E26" i="3"/>
  <c r="E112" i="3"/>
  <c r="E96" i="3"/>
  <c r="E80" i="3"/>
  <c r="E64" i="3"/>
  <c r="E97" i="3"/>
  <c r="E65" i="3"/>
  <c r="E45" i="3"/>
  <c r="E29" i="3"/>
  <c r="E13" i="3"/>
  <c r="E83" i="3"/>
  <c r="E52" i="3"/>
  <c r="E36" i="3"/>
  <c r="E12" i="3"/>
  <c r="E108" i="3"/>
  <c r="E92" i="3"/>
  <c r="E76" i="3"/>
  <c r="E60" i="3"/>
  <c r="E89" i="3"/>
  <c r="E57" i="3"/>
  <c r="E41" i="3"/>
  <c r="E25" i="3"/>
  <c r="E107" i="3"/>
  <c r="E75" i="3"/>
  <c r="E48" i="3"/>
  <c r="E32" i="3"/>
  <c r="E22" i="3"/>
  <c r="E106" i="3"/>
  <c r="E98" i="3"/>
  <c r="E90" i="3"/>
  <c r="E82" i="3"/>
  <c r="E74" i="3"/>
  <c r="E66" i="3"/>
  <c r="E58" i="3"/>
  <c r="E101" i="3"/>
  <c r="E85" i="3"/>
  <c r="E69" i="3"/>
  <c r="E55" i="3"/>
  <c r="E47" i="3"/>
  <c r="E39" i="3"/>
  <c r="E31" i="3"/>
  <c r="E23" i="3"/>
  <c r="E15" i="3"/>
  <c r="E103" i="3"/>
  <c r="E87" i="3"/>
  <c r="E71" i="3"/>
  <c r="E54" i="3"/>
  <c r="E46" i="3"/>
  <c r="E38" i="3"/>
  <c r="E30" i="3"/>
  <c r="E16" i="3"/>
  <c r="E18" i="3"/>
  <c r="E104" i="3"/>
  <c r="E88" i="3"/>
  <c r="E72" i="3"/>
  <c r="E56" i="3"/>
  <c r="E81" i="3"/>
  <c r="E53" i="3"/>
  <c r="E37" i="3"/>
  <c r="E21" i="3"/>
  <c r="E99" i="3"/>
  <c r="E67" i="3"/>
  <c r="E44" i="3"/>
  <c r="E28" i="3"/>
  <c r="E14" i="3"/>
  <c r="E100" i="3"/>
  <c r="E84" i="3"/>
  <c r="E68" i="3"/>
  <c r="E105" i="3"/>
  <c r="E73" i="3"/>
  <c r="E49" i="3"/>
  <c r="E33" i="3"/>
  <c r="E17" i="3"/>
  <c r="E91" i="3"/>
  <c r="E59" i="3"/>
  <c r="E40" i="3"/>
  <c r="E20" i="3"/>
  <c r="E110" i="3"/>
  <c r="H9" i="2"/>
  <c r="D59" i="2" s="1"/>
  <c r="D99" i="2" l="1"/>
  <c r="D85" i="2"/>
  <c r="D60" i="2"/>
  <c r="D80" i="2"/>
  <c r="D45" i="2"/>
  <c r="D23" i="2"/>
  <c r="H11" i="2"/>
  <c r="D16" i="2"/>
  <c r="D73" i="2"/>
  <c r="D70" i="2"/>
  <c r="D79" i="2"/>
  <c r="D33" i="2"/>
  <c r="D50" i="2"/>
  <c r="D21" i="2"/>
  <c r="D55" i="2"/>
  <c r="D48" i="2"/>
  <c r="D112" i="2"/>
  <c r="D35" i="2"/>
  <c r="D38" i="2"/>
  <c r="D102" i="2"/>
  <c r="D109" i="2"/>
  <c r="D28" i="2"/>
  <c r="D92" i="2"/>
  <c r="D97" i="2"/>
  <c r="D18" i="2"/>
  <c r="D82" i="2"/>
  <c r="D53" i="2"/>
  <c r="D15" i="2"/>
  <c r="D87" i="2"/>
  <c r="D32" i="2"/>
  <c r="D64" i="2"/>
  <c r="D96" i="2"/>
  <c r="D41" i="2"/>
  <c r="D105" i="2"/>
  <c r="D67" i="2"/>
  <c r="D22" i="2"/>
  <c r="D54" i="2"/>
  <c r="D86" i="2"/>
  <c r="D13" i="2"/>
  <c r="D77" i="2"/>
  <c r="D47" i="2"/>
  <c r="D111" i="2"/>
  <c r="D44" i="2"/>
  <c r="D76" i="2"/>
  <c r="D108" i="2"/>
  <c r="D65" i="2"/>
  <c r="D27" i="2"/>
  <c r="D91" i="2"/>
  <c r="D34" i="2"/>
  <c r="D66" i="2"/>
  <c r="D98" i="2"/>
  <c r="D37" i="2"/>
  <c r="D69" i="2"/>
  <c r="D101" i="2"/>
  <c r="D39" i="2"/>
  <c r="D71" i="2"/>
  <c r="D103" i="2"/>
  <c r="D24" i="2"/>
  <c r="D40" i="2"/>
  <c r="D56" i="2"/>
  <c r="D72" i="2"/>
  <c r="D88" i="2"/>
  <c r="D104" i="2"/>
  <c r="D25" i="2"/>
  <c r="D57" i="2"/>
  <c r="D89" i="2"/>
  <c r="D19" i="2"/>
  <c r="D51" i="2"/>
  <c r="D83" i="2"/>
  <c r="D14" i="2"/>
  <c r="D30" i="2"/>
  <c r="D46" i="2"/>
  <c r="D62" i="2"/>
  <c r="D78" i="2"/>
  <c r="D94" i="2"/>
  <c r="D110" i="2"/>
  <c r="D29" i="2"/>
  <c r="D61" i="2"/>
  <c r="D93" i="2"/>
  <c r="D31" i="2"/>
  <c r="D63" i="2"/>
  <c r="D95" i="2"/>
  <c r="D20" i="2"/>
  <c r="D36" i="2"/>
  <c r="D52" i="2"/>
  <c r="D68" i="2"/>
  <c r="D84" i="2"/>
  <c r="D100" i="2"/>
  <c r="D17" i="2"/>
  <c r="D49" i="2"/>
  <c r="D81" i="2"/>
  <c r="D12" i="2"/>
  <c r="D43" i="2"/>
  <c r="D75" i="2"/>
  <c r="D107" i="2"/>
  <c r="D26" i="2"/>
  <c r="D42" i="2"/>
  <c r="D58" i="2"/>
  <c r="D74" i="2"/>
  <c r="D90" i="2"/>
  <c r="D106" i="2"/>
</calcChain>
</file>

<file path=xl/connections.xml><?xml version="1.0" encoding="utf-8"?>
<connections xmlns="http://schemas.openxmlformats.org/spreadsheetml/2006/main">
  <connection id="1" name="NPN_DCsweep" type="6" refreshedVersion="6" background="1" saveData="1">
    <textPr codePage="437" sourceFile="\\vmware-host\Shared Folders\Documents\Documents\Courses\ece3001\chapter7\NPN_DCsweep.txt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<sst xmlns="http://schemas.openxmlformats.org/spreadsheetml/2006/main" count="93" uniqueCount="47">
  <si>
    <t>RE (k)</t>
  </si>
  <si>
    <t>RC (k)</t>
  </si>
  <si>
    <t>R2 (k)</t>
  </si>
  <si>
    <t>R1 (k)</t>
  </si>
  <si>
    <t>RBB (k)</t>
  </si>
  <si>
    <t>Vcc (v)</t>
  </si>
  <si>
    <t>IB (mA)</t>
  </si>
  <si>
    <t>IE (mA)</t>
  </si>
  <si>
    <t>IC (mA)</t>
  </si>
  <si>
    <t>t (ms)</t>
  </si>
  <si>
    <t>Beta</t>
  </si>
  <si>
    <t>VB(t)</t>
  </si>
  <si>
    <t>VE(t)</t>
  </si>
  <si>
    <t>VC(t)</t>
  </si>
  <si>
    <t>F(vi) (kHz)</t>
  </si>
  <si>
    <t>rpi (Ohm)</t>
  </si>
  <si>
    <t>re (Ohm)</t>
  </si>
  <si>
    <t>Av</t>
  </si>
  <si>
    <t>Gv</t>
  </si>
  <si>
    <t>RL (k)</t>
  </si>
  <si>
    <t>Ress (k)</t>
  </si>
  <si>
    <t>Rin (k)</t>
  </si>
  <si>
    <t>VT (mV)</t>
  </si>
  <si>
    <t>Vi (peak V)</t>
  </si>
  <si>
    <t>VBE (V)</t>
  </si>
  <si>
    <t>VBB (V)</t>
  </si>
  <si>
    <t>VB (V)</t>
  </si>
  <si>
    <t>VE (V)</t>
  </si>
  <si>
    <t>Avo</t>
  </si>
  <si>
    <t>VC (V)</t>
  </si>
  <si>
    <t>Rs (k)</t>
  </si>
  <si>
    <t>gm (A/V)</t>
  </si>
  <si>
    <t>VC(t) CC</t>
  </si>
  <si>
    <t>Waveform Plot Data</t>
  </si>
  <si>
    <t>v1</t>
  </si>
  <si>
    <t>V(be)</t>
  </si>
  <si>
    <t>V(ce)</t>
  </si>
  <si>
    <t>d[V(ce)]/d[V(be)]</t>
  </si>
  <si>
    <t>Gain in dB</t>
  </si>
  <si>
    <t>Vs (peak V)</t>
  </si>
  <si>
    <t>Reb (k)</t>
  </si>
  <si>
    <t>Re (k)</t>
  </si>
  <si>
    <t>Rc (k)</t>
  </si>
  <si>
    <t>F(vs) (kHz)</t>
  </si>
  <si>
    <t>Vb(t)</t>
  </si>
  <si>
    <t>Ve(t)</t>
  </si>
  <si>
    <t>Vc(t)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</si>
</sst>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0.0000"/>
    <numFmt numFmtId="166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165" fontId="0" fillId="0" borderId="0" xfId="0" applyNumberFormat="1"/>
    <xf numFmtId="166" fontId="0" fillId="0" borderId="0" xfId="0" applyNumberFormat="1"/>
    <xf numFmtId="0" fontId="0" fillId="7" borderId="0" xfId="0" applyFill="1"/>
    <xf numFmtId="0" fontId="1" fillId="9" borderId="0" xfId="0" applyFont="1" applyFill="1" applyAlignment="1">
      <alignment horizontal="center"/>
    </xf>
    <xf numFmtId="11" fontId="0" fillId="0" borderId="0" xfId="0" applyNumberFormat="1"/>
    <xf numFmtId="11" fontId="0" fillId="4" borderId="0" xfId="0" applyNumberFormat="1" applyFill="1"/>
    <xf numFmtId="0" fontId="0" fillId="8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Common</a:t>
            </a:r>
            <a:r>
              <a:rPr lang="en-US" b="1" baseline="0"/>
              <a:t> Emitter Bias Voltages on [0, Vcc]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Biasing!$B$11</c:f>
              <c:strCache>
                <c:ptCount val="1"/>
                <c:pt idx="0">
                  <c:v>VB(t)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Biasing!$A$12:$A$112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Biasing!$B$12:$B$112</c:f>
              <c:numCache>
                <c:formatCode>0.000</c:formatCode>
                <c:ptCount val="101"/>
                <c:pt idx="0">
                  <c:v>1.1099680879635518</c:v>
                </c:pt>
                <c:pt idx="1">
                  <c:v>1.1099680879635518</c:v>
                </c:pt>
                <c:pt idx="2">
                  <c:v>1.1099680879635518</c:v>
                </c:pt>
                <c:pt idx="3">
                  <c:v>1.1099680879635518</c:v>
                </c:pt>
                <c:pt idx="4">
                  <c:v>1.1099680879635518</c:v>
                </c:pt>
                <c:pt idx="5">
                  <c:v>1.1099680879635518</c:v>
                </c:pt>
                <c:pt idx="6">
                  <c:v>1.1099680879635518</c:v>
                </c:pt>
                <c:pt idx="7">
                  <c:v>1.1099680879635518</c:v>
                </c:pt>
                <c:pt idx="8">
                  <c:v>1.1099680879635518</c:v>
                </c:pt>
                <c:pt idx="9">
                  <c:v>1.1099680879635518</c:v>
                </c:pt>
                <c:pt idx="10">
                  <c:v>1.1099680879635518</c:v>
                </c:pt>
                <c:pt idx="11">
                  <c:v>1.1099680879635518</c:v>
                </c:pt>
                <c:pt idx="12">
                  <c:v>1.1099680879635518</c:v>
                </c:pt>
                <c:pt idx="13">
                  <c:v>1.1099680879635518</c:v>
                </c:pt>
                <c:pt idx="14">
                  <c:v>1.1099680879635518</c:v>
                </c:pt>
                <c:pt idx="15">
                  <c:v>1.1099680879635518</c:v>
                </c:pt>
                <c:pt idx="16">
                  <c:v>1.1099680879635518</c:v>
                </c:pt>
                <c:pt idx="17">
                  <c:v>1.1099680879635518</c:v>
                </c:pt>
                <c:pt idx="18">
                  <c:v>1.1099680879635518</c:v>
                </c:pt>
                <c:pt idx="19">
                  <c:v>1.1099680879635518</c:v>
                </c:pt>
                <c:pt idx="20">
                  <c:v>1.1099680879635518</c:v>
                </c:pt>
                <c:pt idx="21">
                  <c:v>1.1099680879635518</c:v>
                </c:pt>
                <c:pt idx="22">
                  <c:v>1.1099680879635518</c:v>
                </c:pt>
                <c:pt idx="23">
                  <c:v>1.1099680879635518</c:v>
                </c:pt>
                <c:pt idx="24">
                  <c:v>1.1099680879635518</c:v>
                </c:pt>
                <c:pt idx="25">
                  <c:v>1.1099680879635518</c:v>
                </c:pt>
                <c:pt idx="26">
                  <c:v>1.1099680879635518</c:v>
                </c:pt>
                <c:pt idx="27">
                  <c:v>1.1099680879635518</c:v>
                </c:pt>
                <c:pt idx="28">
                  <c:v>1.1099680879635518</c:v>
                </c:pt>
                <c:pt idx="29">
                  <c:v>1.1099680879635518</c:v>
                </c:pt>
                <c:pt idx="30">
                  <c:v>1.1099680879635518</c:v>
                </c:pt>
                <c:pt idx="31">
                  <c:v>1.1099680879635518</c:v>
                </c:pt>
                <c:pt idx="32">
                  <c:v>1.1099680879635518</c:v>
                </c:pt>
                <c:pt idx="33">
                  <c:v>1.1099680879635518</c:v>
                </c:pt>
                <c:pt idx="34">
                  <c:v>1.1099680879635518</c:v>
                </c:pt>
                <c:pt idx="35">
                  <c:v>1.1099680879635518</c:v>
                </c:pt>
                <c:pt idx="36">
                  <c:v>1.1099680879635518</c:v>
                </c:pt>
                <c:pt idx="37">
                  <c:v>1.1099680879635518</c:v>
                </c:pt>
                <c:pt idx="38">
                  <c:v>1.1099680879635518</c:v>
                </c:pt>
                <c:pt idx="39">
                  <c:v>1.1099680879635518</c:v>
                </c:pt>
                <c:pt idx="40">
                  <c:v>1.1099680879635518</c:v>
                </c:pt>
                <c:pt idx="41">
                  <c:v>1.1099680879635518</c:v>
                </c:pt>
                <c:pt idx="42">
                  <c:v>1.1099680879635518</c:v>
                </c:pt>
                <c:pt idx="43">
                  <c:v>1.1099680879635518</c:v>
                </c:pt>
                <c:pt idx="44">
                  <c:v>1.1099680879635518</c:v>
                </c:pt>
                <c:pt idx="45">
                  <c:v>1.1099680879635518</c:v>
                </c:pt>
                <c:pt idx="46">
                  <c:v>1.1099680879635518</c:v>
                </c:pt>
                <c:pt idx="47">
                  <c:v>1.1099680879635518</c:v>
                </c:pt>
                <c:pt idx="48">
                  <c:v>1.1099680879635518</c:v>
                </c:pt>
                <c:pt idx="49">
                  <c:v>1.1099680879635518</c:v>
                </c:pt>
                <c:pt idx="50">
                  <c:v>1.1099680879635518</c:v>
                </c:pt>
                <c:pt idx="51">
                  <c:v>1.1099680879635518</c:v>
                </c:pt>
                <c:pt idx="52">
                  <c:v>1.1099680879635518</c:v>
                </c:pt>
                <c:pt idx="53">
                  <c:v>1.1099680879635518</c:v>
                </c:pt>
                <c:pt idx="54">
                  <c:v>1.1099680879635518</c:v>
                </c:pt>
                <c:pt idx="55">
                  <c:v>1.1099680879635518</c:v>
                </c:pt>
                <c:pt idx="56">
                  <c:v>1.1099680879635518</c:v>
                </c:pt>
                <c:pt idx="57">
                  <c:v>1.1099680879635518</c:v>
                </c:pt>
                <c:pt idx="58">
                  <c:v>1.1099680879635518</c:v>
                </c:pt>
                <c:pt idx="59">
                  <c:v>1.1099680879635518</c:v>
                </c:pt>
                <c:pt idx="60">
                  <c:v>1.1099680879635518</c:v>
                </c:pt>
                <c:pt idx="61">
                  <c:v>1.1099680879635518</c:v>
                </c:pt>
                <c:pt idx="62">
                  <c:v>1.1099680879635518</c:v>
                </c:pt>
                <c:pt idx="63">
                  <c:v>1.1099680879635518</c:v>
                </c:pt>
                <c:pt idx="64">
                  <c:v>1.1099680879635518</c:v>
                </c:pt>
                <c:pt idx="65">
                  <c:v>1.1099680879635518</c:v>
                </c:pt>
                <c:pt idx="66">
                  <c:v>1.1099680879635518</c:v>
                </c:pt>
                <c:pt idx="67">
                  <c:v>1.1099680879635518</c:v>
                </c:pt>
                <c:pt idx="68">
                  <c:v>1.1099680879635518</c:v>
                </c:pt>
                <c:pt idx="69">
                  <c:v>1.1099680879635518</c:v>
                </c:pt>
                <c:pt idx="70">
                  <c:v>1.1099680879635518</c:v>
                </c:pt>
                <c:pt idx="71">
                  <c:v>1.1099680879635518</c:v>
                </c:pt>
                <c:pt idx="72">
                  <c:v>1.1099680879635518</c:v>
                </c:pt>
                <c:pt idx="73">
                  <c:v>1.1099680879635518</c:v>
                </c:pt>
                <c:pt idx="74">
                  <c:v>1.1099680879635518</c:v>
                </c:pt>
                <c:pt idx="75">
                  <c:v>1.1099680879635518</c:v>
                </c:pt>
                <c:pt idx="76">
                  <c:v>1.1099680879635518</c:v>
                </c:pt>
                <c:pt idx="77">
                  <c:v>1.1099680879635518</c:v>
                </c:pt>
                <c:pt idx="78">
                  <c:v>1.1099680879635518</c:v>
                </c:pt>
                <c:pt idx="79">
                  <c:v>1.1099680879635518</c:v>
                </c:pt>
                <c:pt idx="80">
                  <c:v>1.1099680879635518</c:v>
                </c:pt>
                <c:pt idx="81">
                  <c:v>1.1099680879635518</c:v>
                </c:pt>
                <c:pt idx="82">
                  <c:v>1.1099680879635518</c:v>
                </c:pt>
                <c:pt idx="83">
                  <c:v>1.1099680879635518</c:v>
                </c:pt>
                <c:pt idx="84">
                  <c:v>1.1099680879635518</c:v>
                </c:pt>
                <c:pt idx="85">
                  <c:v>1.1099680879635518</c:v>
                </c:pt>
                <c:pt idx="86">
                  <c:v>1.1099680879635518</c:v>
                </c:pt>
                <c:pt idx="87">
                  <c:v>1.1099680879635518</c:v>
                </c:pt>
                <c:pt idx="88">
                  <c:v>1.1099680879635518</c:v>
                </c:pt>
                <c:pt idx="89">
                  <c:v>1.1099680879635518</c:v>
                </c:pt>
                <c:pt idx="90">
                  <c:v>1.1099680879635518</c:v>
                </c:pt>
                <c:pt idx="91">
                  <c:v>1.1099680879635518</c:v>
                </c:pt>
                <c:pt idx="92">
                  <c:v>1.1099680879635518</c:v>
                </c:pt>
                <c:pt idx="93">
                  <c:v>1.1099680879635518</c:v>
                </c:pt>
                <c:pt idx="94">
                  <c:v>1.1099680879635518</c:v>
                </c:pt>
                <c:pt idx="95">
                  <c:v>1.1099680879635518</c:v>
                </c:pt>
                <c:pt idx="96">
                  <c:v>1.1099680879635518</c:v>
                </c:pt>
                <c:pt idx="97">
                  <c:v>1.1099680879635518</c:v>
                </c:pt>
                <c:pt idx="98">
                  <c:v>1.1099680879635518</c:v>
                </c:pt>
                <c:pt idx="99">
                  <c:v>1.1099680879635518</c:v>
                </c:pt>
                <c:pt idx="100">
                  <c:v>1.1099680879635518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FAB-4510-819D-E51187EED456}"/>
            </c:ext>
          </c:extLst>
        </c:ser>
        <c:ser>
          <c:idx val="1"/>
          <c:order val="1"/>
          <c:tx>
            <c:strRef>
              <c:f>Biasing!$C$11</c:f>
              <c:strCache>
                <c:ptCount val="1"/>
                <c:pt idx="0">
                  <c:v>VE(t)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Biasing!$A$12:$A$112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Biasing!$C$12:$C$112</c:f>
              <c:numCache>
                <c:formatCode>0.000</c:formatCode>
                <c:ptCount val="101"/>
                <c:pt idx="0">
                  <c:v>0.50996808796355186</c:v>
                </c:pt>
                <c:pt idx="1">
                  <c:v>0.50996808796355186</c:v>
                </c:pt>
                <c:pt idx="2">
                  <c:v>0.50996808796355186</c:v>
                </c:pt>
                <c:pt idx="3">
                  <c:v>0.50996808796355186</c:v>
                </c:pt>
                <c:pt idx="4">
                  <c:v>0.50996808796355186</c:v>
                </c:pt>
                <c:pt idx="5">
                  <c:v>0.50996808796355186</c:v>
                </c:pt>
                <c:pt idx="6">
                  <c:v>0.50996808796355186</c:v>
                </c:pt>
                <c:pt idx="7">
                  <c:v>0.50996808796355186</c:v>
                </c:pt>
                <c:pt idx="8">
                  <c:v>0.50996808796355186</c:v>
                </c:pt>
                <c:pt idx="9">
                  <c:v>0.50996808796355186</c:v>
                </c:pt>
                <c:pt idx="10">
                  <c:v>0.50996808796355186</c:v>
                </c:pt>
                <c:pt idx="11">
                  <c:v>0.50996808796355186</c:v>
                </c:pt>
                <c:pt idx="12">
                  <c:v>0.50996808796355186</c:v>
                </c:pt>
                <c:pt idx="13">
                  <c:v>0.50996808796355186</c:v>
                </c:pt>
                <c:pt idx="14">
                  <c:v>0.50996808796355186</c:v>
                </c:pt>
                <c:pt idx="15">
                  <c:v>0.50996808796355186</c:v>
                </c:pt>
                <c:pt idx="16">
                  <c:v>0.50996808796355186</c:v>
                </c:pt>
                <c:pt idx="17">
                  <c:v>0.50996808796355186</c:v>
                </c:pt>
                <c:pt idx="18">
                  <c:v>0.50996808796355186</c:v>
                </c:pt>
                <c:pt idx="19">
                  <c:v>0.50996808796355186</c:v>
                </c:pt>
                <c:pt idx="20">
                  <c:v>0.50996808796355186</c:v>
                </c:pt>
                <c:pt idx="21">
                  <c:v>0.50996808796355186</c:v>
                </c:pt>
                <c:pt idx="22">
                  <c:v>0.50996808796355186</c:v>
                </c:pt>
                <c:pt idx="23">
                  <c:v>0.50996808796355186</c:v>
                </c:pt>
                <c:pt idx="24">
                  <c:v>0.50996808796355186</c:v>
                </c:pt>
                <c:pt idx="25">
                  <c:v>0.50996808796355186</c:v>
                </c:pt>
                <c:pt idx="26">
                  <c:v>0.50996808796355186</c:v>
                </c:pt>
                <c:pt idx="27">
                  <c:v>0.50996808796355186</c:v>
                </c:pt>
                <c:pt idx="28">
                  <c:v>0.50996808796355186</c:v>
                </c:pt>
                <c:pt idx="29">
                  <c:v>0.50996808796355186</c:v>
                </c:pt>
                <c:pt idx="30">
                  <c:v>0.50996808796355186</c:v>
                </c:pt>
                <c:pt idx="31">
                  <c:v>0.50996808796355186</c:v>
                </c:pt>
                <c:pt idx="32">
                  <c:v>0.50996808796355186</c:v>
                </c:pt>
                <c:pt idx="33">
                  <c:v>0.50996808796355186</c:v>
                </c:pt>
                <c:pt idx="34">
                  <c:v>0.50996808796355186</c:v>
                </c:pt>
                <c:pt idx="35">
                  <c:v>0.50996808796355186</c:v>
                </c:pt>
                <c:pt idx="36">
                  <c:v>0.50996808796355186</c:v>
                </c:pt>
                <c:pt idx="37">
                  <c:v>0.50996808796355186</c:v>
                </c:pt>
                <c:pt idx="38">
                  <c:v>0.50996808796355186</c:v>
                </c:pt>
                <c:pt idx="39">
                  <c:v>0.50996808796355186</c:v>
                </c:pt>
                <c:pt idx="40">
                  <c:v>0.50996808796355186</c:v>
                </c:pt>
                <c:pt idx="41">
                  <c:v>0.50996808796355186</c:v>
                </c:pt>
                <c:pt idx="42">
                  <c:v>0.50996808796355186</c:v>
                </c:pt>
                <c:pt idx="43">
                  <c:v>0.50996808796355186</c:v>
                </c:pt>
                <c:pt idx="44">
                  <c:v>0.50996808796355186</c:v>
                </c:pt>
                <c:pt idx="45">
                  <c:v>0.50996808796355186</c:v>
                </c:pt>
                <c:pt idx="46">
                  <c:v>0.50996808796355186</c:v>
                </c:pt>
                <c:pt idx="47">
                  <c:v>0.50996808796355186</c:v>
                </c:pt>
                <c:pt idx="48">
                  <c:v>0.50996808796355186</c:v>
                </c:pt>
                <c:pt idx="49">
                  <c:v>0.50996808796355186</c:v>
                </c:pt>
                <c:pt idx="50">
                  <c:v>0.50996808796355186</c:v>
                </c:pt>
                <c:pt idx="51">
                  <c:v>0.50996808796355186</c:v>
                </c:pt>
                <c:pt idx="52">
                  <c:v>0.50996808796355186</c:v>
                </c:pt>
                <c:pt idx="53">
                  <c:v>0.50996808796355186</c:v>
                </c:pt>
                <c:pt idx="54">
                  <c:v>0.50996808796355186</c:v>
                </c:pt>
                <c:pt idx="55">
                  <c:v>0.50996808796355186</c:v>
                </c:pt>
                <c:pt idx="56">
                  <c:v>0.50996808796355186</c:v>
                </c:pt>
                <c:pt idx="57">
                  <c:v>0.50996808796355186</c:v>
                </c:pt>
                <c:pt idx="58">
                  <c:v>0.50996808796355186</c:v>
                </c:pt>
                <c:pt idx="59">
                  <c:v>0.50996808796355186</c:v>
                </c:pt>
                <c:pt idx="60">
                  <c:v>0.50996808796355186</c:v>
                </c:pt>
                <c:pt idx="61">
                  <c:v>0.50996808796355186</c:v>
                </c:pt>
                <c:pt idx="62">
                  <c:v>0.50996808796355186</c:v>
                </c:pt>
                <c:pt idx="63">
                  <c:v>0.50996808796355186</c:v>
                </c:pt>
                <c:pt idx="64">
                  <c:v>0.50996808796355186</c:v>
                </c:pt>
                <c:pt idx="65">
                  <c:v>0.50996808796355186</c:v>
                </c:pt>
                <c:pt idx="66">
                  <c:v>0.50996808796355186</c:v>
                </c:pt>
                <c:pt idx="67">
                  <c:v>0.50996808796355186</c:v>
                </c:pt>
                <c:pt idx="68">
                  <c:v>0.50996808796355186</c:v>
                </c:pt>
                <c:pt idx="69">
                  <c:v>0.50996808796355186</c:v>
                </c:pt>
                <c:pt idx="70">
                  <c:v>0.50996808796355186</c:v>
                </c:pt>
                <c:pt idx="71">
                  <c:v>0.50996808796355186</c:v>
                </c:pt>
                <c:pt idx="72">
                  <c:v>0.50996808796355186</c:v>
                </c:pt>
                <c:pt idx="73">
                  <c:v>0.50996808796355186</c:v>
                </c:pt>
                <c:pt idx="74">
                  <c:v>0.50996808796355186</c:v>
                </c:pt>
                <c:pt idx="75">
                  <c:v>0.50996808796355186</c:v>
                </c:pt>
                <c:pt idx="76">
                  <c:v>0.50996808796355186</c:v>
                </c:pt>
                <c:pt idx="77">
                  <c:v>0.50996808796355186</c:v>
                </c:pt>
                <c:pt idx="78">
                  <c:v>0.50996808796355186</c:v>
                </c:pt>
                <c:pt idx="79">
                  <c:v>0.50996808796355186</c:v>
                </c:pt>
                <c:pt idx="80">
                  <c:v>0.50996808796355186</c:v>
                </c:pt>
                <c:pt idx="81">
                  <c:v>0.50996808796355186</c:v>
                </c:pt>
                <c:pt idx="82">
                  <c:v>0.50996808796355186</c:v>
                </c:pt>
                <c:pt idx="83">
                  <c:v>0.50996808796355186</c:v>
                </c:pt>
                <c:pt idx="84">
                  <c:v>0.50996808796355186</c:v>
                </c:pt>
                <c:pt idx="85">
                  <c:v>0.50996808796355186</c:v>
                </c:pt>
                <c:pt idx="86">
                  <c:v>0.50996808796355186</c:v>
                </c:pt>
                <c:pt idx="87">
                  <c:v>0.50996808796355186</c:v>
                </c:pt>
                <c:pt idx="88">
                  <c:v>0.50996808796355186</c:v>
                </c:pt>
                <c:pt idx="89">
                  <c:v>0.50996808796355186</c:v>
                </c:pt>
                <c:pt idx="90">
                  <c:v>0.50996808796355186</c:v>
                </c:pt>
                <c:pt idx="91">
                  <c:v>0.50996808796355186</c:v>
                </c:pt>
                <c:pt idx="92">
                  <c:v>0.50996808796355186</c:v>
                </c:pt>
                <c:pt idx="93">
                  <c:v>0.50996808796355186</c:v>
                </c:pt>
                <c:pt idx="94">
                  <c:v>0.50996808796355186</c:v>
                </c:pt>
                <c:pt idx="95">
                  <c:v>0.50996808796355186</c:v>
                </c:pt>
                <c:pt idx="96">
                  <c:v>0.50996808796355186</c:v>
                </c:pt>
                <c:pt idx="97">
                  <c:v>0.50996808796355186</c:v>
                </c:pt>
                <c:pt idx="98">
                  <c:v>0.50996808796355186</c:v>
                </c:pt>
                <c:pt idx="99">
                  <c:v>0.50996808796355186</c:v>
                </c:pt>
                <c:pt idx="100">
                  <c:v>0.50996808796355186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FAB-4510-819D-E51187EED456}"/>
            </c:ext>
          </c:extLst>
        </c:ser>
        <c:ser>
          <c:idx val="2"/>
          <c:order val="2"/>
          <c:tx>
            <c:strRef>
              <c:f>Biasing!$D$11</c:f>
              <c:strCache>
                <c:ptCount val="1"/>
                <c:pt idx="0">
                  <c:v>VC(t)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Biasing!$A$12:$A$112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Biasing!$D$12:$D$112</c:f>
              <c:numCache>
                <c:formatCode>0.000</c:formatCode>
                <c:ptCount val="101"/>
                <c:pt idx="0">
                  <c:v>2.4216907286443559</c:v>
                </c:pt>
                <c:pt idx="1">
                  <c:v>2.4216907286443559</c:v>
                </c:pt>
                <c:pt idx="2">
                  <c:v>2.4216907286443559</c:v>
                </c:pt>
                <c:pt idx="3">
                  <c:v>2.4216907286443559</c:v>
                </c:pt>
                <c:pt idx="4">
                  <c:v>2.4216907286443559</c:v>
                </c:pt>
                <c:pt idx="5">
                  <c:v>2.4216907286443559</c:v>
                </c:pt>
                <c:pt idx="6">
                  <c:v>2.4216907286443559</c:v>
                </c:pt>
                <c:pt idx="7">
                  <c:v>2.4216907286443559</c:v>
                </c:pt>
                <c:pt idx="8">
                  <c:v>2.4216907286443559</c:v>
                </c:pt>
                <c:pt idx="9">
                  <c:v>2.4216907286443559</c:v>
                </c:pt>
                <c:pt idx="10">
                  <c:v>2.4216907286443559</c:v>
                </c:pt>
                <c:pt idx="11">
                  <c:v>2.4216907286443559</c:v>
                </c:pt>
                <c:pt idx="12">
                  <c:v>2.4216907286443559</c:v>
                </c:pt>
                <c:pt idx="13">
                  <c:v>2.4216907286443559</c:v>
                </c:pt>
                <c:pt idx="14">
                  <c:v>2.4216907286443559</c:v>
                </c:pt>
                <c:pt idx="15">
                  <c:v>2.4216907286443559</c:v>
                </c:pt>
                <c:pt idx="16">
                  <c:v>2.4216907286443559</c:v>
                </c:pt>
                <c:pt idx="17">
                  <c:v>2.4216907286443559</c:v>
                </c:pt>
                <c:pt idx="18">
                  <c:v>2.4216907286443559</c:v>
                </c:pt>
                <c:pt idx="19">
                  <c:v>2.4216907286443559</c:v>
                </c:pt>
                <c:pt idx="20">
                  <c:v>2.4216907286443559</c:v>
                </c:pt>
                <c:pt idx="21">
                  <c:v>2.4216907286443559</c:v>
                </c:pt>
                <c:pt idx="22">
                  <c:v>2.4216907286443559</c:v>
                </c:pt>
                <c:pt idx="23">
                  <c:v>2.4216907286443559</c:v>
                </c:pt>
                <c:pt idx="24">
                  <c:v>2.4216907286443559</c:v>
                </c:pt>
                <c:pt idx="25">
                  <c:v>2.4216907286443559</c:v>
                </c:pt>
                <c:pt idx="26">
                  <c:v>2.4216907286443559</c:v>
                </c:pt>
                <c:pt idx="27">
                  <c:v>2.4216907286443559</c:v>
                </c:pt>
                <c:pt idx="28">
                  <c:v>2.4216907286443559</c:v>
                </c:pt>
                <c:pt idx="29">
                  <c:v>2.4216907286443559</c:v>
                </c:pt>
                <c:pt idx="30">
                  <c:v>2.4216907286443559</c:v>
                </c:pt>
                <c:pt idx="31">
                  <c:v>2.4216907286443559</c:v>
                </c:pt>
                <c:pt idx="32">
                  <c:v>2.4216907286443559</c:v>
                </c:pt>
                <c:pt idx="33">
                  <c:v>2.4216907286443559</c:v>
                </c:pt>
                <c:pt idx="34">
                  <c:v>2.4216907286443559</c:v>
                </c:pt>
                <c:pt idx="35">
                  <c:v>2.4216907286443559</c:v>
                </c:pt>
                <c:pt idx="36">
                  <c:v>2.4216907286443559</c:v>
                </c:pt>
                <c:pt idx="37">
                  <c:v>2.4216907286443559</c:v>
                </c:pt>
                <c:pt idx="38">
                  <c:v>2.4216907286443559</c:v>
                </c:pt>
                <c:pt idx="39">
                  <c:v>2.4216907286443559</c:v>
                </c:pt>
                <c:pt idx="40">
                  <c:v>2.4216907286443559</c:v>
                </c:pt>
                <c:pt idx="41">
                  <c:v>2.4216907286443559</c:v>
                </c:pt>
                <c:pt idx="42">
                  <c:v>2.4216907286443559</c:v>
                </c:pt>
                <c:pt idx="43">
                  <c:v>2.4216907286443559</c:v>
                </c:pt>
                <c:pt idx="44">
                  <c:v>2.4216907286443559</c:v>
                </c:pt>
                <c:pt idx="45">
                  <c:v>2.4216907286443559</c:v>
                </c:pt>
                <c:pt idx="46">
                  <c:v>2.4216907286443559</c:v>
                </c:pt>
                <c:pt idx="47">
                  <c:v>2.4216907286443559</c:v>
                </c:pt>
                <c:pt idx="48">
                  <c:v>2.4216907286443559</c:v>
                </c:pt>
                <c:pt idx="49">
                  <c:v>2.4216907286443559</c:v>
                </c:pt>
                <c:pt idx="50">
                  <c:v>2.4216907286443559</c:v>
                </c:pt>
                <c:pt idx="51">
                  <c:v>2.4216907286443559</c:v>
                </c:pt>
                <c:pt idx="52">
                  <c:v>2.4216907286443559</c:v>
                </c:pt>
                <c:pt idx="53">
                  <c:v>2.4216907286443559</c:v>
                </c:pt>
                <c:pt idx="54">
                  <c:v>2.4216907286443559</c:v>
                </c:pt>
                <c:pt idx="55">
                  <c:v>2.4216907286443559</c:v>
                </c:pt>
                <c:pt idx="56">
                  <c:v>2.4216907286443559</c:v>
                </c:pt>
                <c:pt idx="57">
                  <c:v>2.4216907286443559</c:v>
                </c:pt>
                <c:pt idx="58">
                  <c:v>2.4216907286443559</c:v>
                </c:pt>
                <c:pt idx="59">
                  <c:v>2.4216907286443559</c:v>
                </c:pt>
                <c:pt idx="60">
                  <c:v>2.4216907286443559</c:v>
                </c:pt>
                <c:pt idx="61">
                  <c:v>2.4216907286443559</c:v>
                </c:pt>
                <c:pt idx="62">
                  <c:v>2.4216907286443559</c:v>
                </c:pt>
                <c:pt idx="63">
                  <c:v>2.4216907286443559</c:v>
                </c:pt>
                <c:pt idx="64">
                  <c:v>2.4216907286443559</c:v>
                </c:pt>
                <c:pt idx="65">
                  <c:v>2.4216907286443559</c:v>
                </c:pt>
                <c:pt idx="66">
                  <c:v>2.4216907286443559</c:v>
                </c:pt>
                <c:pt idx="67">
                  <c:v>2.4216907286443559</c:v>
                </c:pt>
                <c:pt idx="68">
                  <c:v>2.4216907286443559</c:v>
                </c:pt>
                <c:pt idx="69">
                  <c:v>2.4216907286443559</c:v>
                </c:pt>
                <c:pt idx="70">
                  <c:v>2.4216907286443559</c:v>
                </c:pt>
                <c:pt idx="71">
                  <c:v>2.4216907286443559</c:v>
                </c:pt>
                <c:pt idx="72">
                  <c:v>2.4216907286443559</c:v>
                </c:pt>
                <c:pt idx="73">
                  <c:v>2.4216907286443559</c:v>
                </c:pt>
                <c:pt idx="74">
                  <c:v>2.4216907286443559</c:v>
                </c:pt>
                <c:pt idx="75">
                  <c:v>2.4216907286443559</c:v>
                </c:pt>
                <c:pt idx="76">
                  <c:v>2.4216907286443559</c:v>
                </c:pt>
                <c:pt idx="77">
                  <c:v>2.4216907286443559</c:v>
                </c:pt>
                <c:pt idx="78">
                  <c:v>2.4216907286443559</c:v>
                </c:pt>
                <c:pt idx="79">
                  <c:v>2.4216907286443559</c:v>
                </c:pt>
                <c:pt idx="80">
                  <c:v>2.4216907286443559</c:v>
                </c:pt>
                <c:pt idx="81">
                  <c:v>2.4216907286443559</c:v>
                </c:pt>
                <c:pt idx="82">
                  <c:v>2.4216907286443559</c:v>
                </c:pt>
                <c:pt idx="83">
                  <c:v>2.4216907286443559</c:v>
                </c:pt>
                <c:pt idx="84">
                  <c:v>2.4216907286443559</c:v>
                </c:pt>
                <c:pt idx="85">
                  <c:v>2.4216907286443559</c:v>
                </c:pt>
                <c:pt idx="86">
                  <c:v>2.4216907286443559</c:v>
                </c:pt>
                <c:pt idx="87">
                  <c:v>2.4216907286443559</c:v>
                </c:pt>
                <c:pt idx="88">
                  <c:v>2.4216907286443559</c:v>
                </c:pt>
                <c:pt idx="89">
                  <c:v>2.4216907286443559</c:v>
                </c:pt>
                <c:pt idx="90">
                  <c:v>2.4216907286443559</c:v>
                </c:pt>
                <c:pt idx="91">
                  <c:v>2.4216907286443559</c:v>
                </c:pt>
                <c:pt idx="92">
                  <c:v>2.4216907286443559</c:v>
                </c:pt>
                <c:pt idx="93">
                  <c:v>2.4216907286443559</c:v>
                </c:pt>
                <c:pt idx="94">
                  <c:v>2.4216907286443559</c:v>
                </c:pt>
                <c:pt idx="95">
                  <c:v>2.4216907286443559</c:v>
                </c:pt>
                <c:pt idx="96">
                  <c:v>2.4216907286443559</c:v>
                </c:pt>
                <c:pt idx="97">
                  <c:v>2.4216907286443559</c:v>
                </c:pt>
                <c:pt idx="98">
                  <c:v>2.4216907286443559</c:v>
                </c:pt>
                <c:pt idx="99">
                  <c:v>2.4216907286443559</c:v>
                </c:pt>
                <c:pt idx="100">
                  <c:v>2.4216907286443559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FAB-4510-819D-E51187EED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69688"/>
        <c:axId val="411670016"/>
      </c:scatterChart>
      <c:valAx>
        <c:axId val="411669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70016"/>
        <c:crosses val="autoZero"/>
        <c:crossBetween val="midCat"/>
      </c:valAx>
      <c:valAx>
        <c:axId val="41167001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69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Common</a:t>
            </a:r>
            <a:r>
              <a:rPr lang="en-US" b="1" baseline="0"/>
              <a:t> Emitter Bias Voltages + Small Signal on [0, Vcc]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'Biasing+Small SIgnal'!$B$11</c:f>
              <c:strCache>
                <c:ptCount val="1"/>
                <c:pt idx="0">
                  <c:v>Vb(t)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'Biasing+Small SIgnal'!$A$12:$A$112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'Biasing+Small SIgnal'!$B$12:$B$112</c:f>
              <c:numCache>
                <c:formatCode>0.000</c:formatCode>
                <c:ptCount val="101"/>
                <c:pt idx="0">
                  <c:v>1.2130598437202209</c:v>
                </c:pt>
                <c:pt idx="1">
                  <c:v>1.212862711253083</c:v>
                </c:pt>
                <c:pt idx="2">
                  <c:v>1.2122744227484368</c:v>
                </c:pt>
                <c:pt idx="3">
                  <c:v>1.2113042558674272</c:v>
                </c:pt>
                <c:pt idx="4">
                  <c:v>1.2099675107213177</c:v>
                </c:pt>
                <c:pt idx="5">
                  <c:v>1.2082852685795946</c:v>
                </c:pt>
                <c:pt idx="6">
                  <c:v>1.2062840594057562</c:v>
                </c:pt>
                <c:pt idx="7">
                  <c:v>1.2039954434639382</c:v>
                </c:pt>
                <c:pt idx="8">
                  <c:v>1.2014555135946958</c:v>
                </c:pt>
                <c:pt idx="9">
                  <c:v>1.1987043260093477</c:v>
                </c:pt>
                <c:pt idx="10">
                  <c:v>1.1957852685795947</c:v>
                </c:pt>
                <c:pt idx="11">
                  <c:v>1.1927443765848642</c:v>
                </c:pt>
                <c:pt idx="12">
                  <c:v>1.1896296067084537</c:v>
                </c:pt>
                <c:pt idx="13">
                  <c:v>1.1864900807319883</c:v>
                </c:pt>
                <c:pt idx="14">
                  <c:v>1.1833753108555778</c:v>
                </c:pt>
                <c:pt idx="15">
                  <c:v>1.1803344188608473</c:v>
                </c:pt>
                <c:pt idx="16">
                  <c:v>1.1774153614310943</c:v>
                </c:pt>
                <c:pt idx="17">
                  <c:v>1.1746641738457462</c:v>
                </c:pt>
                <c:pt idx="18">
                  <c:v>1.1721242439765038</c:v>
                </c:pt>
                <c:pt idx="19">
                  <c:v>1.1698356280346858</c:v>
                </c:pt>
                <c:pt idx="20">
                  <c:v>1.1678344188608474</c:v>
                </c:pt>
                <c:pt idx="21">
                  <c:v>1.1661521767191245</c:v>
                </c:pt>
                <c:pt idx="22">
                  <c:v>1.1648154315730148</c:v>
                </c:pt>
                <c:pt idx="23">
                  <c:v>1.1638452646920052</c:v>
                </c:pt>
                <c:pt idx="24">
                  <c:v>1.163256976187359</c:v>
                </c:pt>
                <c:pt idx="25">
                  <c:v>1.1630598437202211</c:v>
                </c:pt>
                <c:pt idx="26">
                  <c:v>1.163256976187359</c:v>
                </c:pt>
                <c:pt idx="27">
                  <c:v>1.1638452646920052</c:v>
                </c:pt>
                <c:pt idx="28">
                  <c:v>1.1648154315730148</c:v>
                </c:pt>
                <c:pt idx="29">
                  <c:v>1.1661521767191243</c:v>
                </c:pt>
                <c:pt idx="30">
                  <c:v>1.1678344188608474</c:v>
                </c:pt>
                <c:pt idx="31">
                  <c:v>1.1698356280346858</c:v>
                </c:pt>
                <c:pt idx="32">
                  <c:v>1.1721242439765038</c:v>
                </c:pt>
                <c:pt idx="33">
                  <c:v>1.1746641738457462</c:v>
                </c:pt>
                <c:pt idx="34">
                  <c:v>1.1774153614310943</c:v>
                </c:pt>
                <c:pt idx="35">
                  <c:v>1.1803344188608473</c:v>
                </c:pt>
                <c:pt idx="36">
                  <c:v>1.1833753108555778</c:v>
                </c:pt>
                <c:pt idx="37">
                  <c:v>1.1864900807319883</c:v>
                </c:pt>
                <c:pt idx="38">
                  <c:v>1.1896296067084537</c:v>
                </c:pt>
                <c:pt idx="39">
                  <c:v>1.1927443765848642</c:v>
                </c:pt>
                <c:pt idx="40">
                  <c:v>1.1957852685795947</c:v>
                </c:pt>
                <c:pt idx="41">
                  <c:v>1.1987043260093477</c:v>
                </c:pt>
                <c:pt idx="42">
                  <c:v>1.2014555135946958</c:v>
                </c:pt>
                <c:pt idx="43">
                  <c:v>1.2039954434639382</c:v>
                </c:pt>
                <c:pt idx="44">
                  <c:v>1.2062840594057562</c:v>
                </c:pt>
                <c:pt idx="45">
                  <c:v>1.2082852685795946</c:v>
                </c:pt>
                <c:pt idx="46">
                  <c:v>1.2099675107213177</c:v>
                </c:pt>
                <c:pt idx="47">
                  <c:v>1.2113042558674272</c:v>
                </c:pt>
                <c:pt idx="48">
                  <c:v>1.2122744227484368</c:v>
                </c:pt>
                <c:pt idx="49">
                  <c:v>1.212862711253083</c:v>
                </c:pt>
                <c:pt idx="50">
                  <c:v>1.2130598437202209</c:v>
                </c:pt>
                <c:pt idx="51">
                  <c:v>1.212862711253083</c:v>
                </c:pt>
                <c:pt idx="52">
                  <c:v>1.2122744227484368</c:v>
                </c:pt>
                <c:pt idx="53">
                  <c:v>1.2113042558674272</c:v>
                </c:pt>
                <c:pt idx="54">
                  <c:v>1.2099675107213175</c:v>
                </c:pt>
                <c:pt idx="55">
                  <c:v>1.2082852685795946</c:v>
                </c:pt>
                <c:pt idx="56">
                  <c:v>1.2062840594057562</c:v>
                </c:pt>
                <c:pt idx="57">
                  <c:v>1.2039954434639382</c:v>
                </c:pt>
                <c:pt idx="58">
                  <c:v>1.2014555135946958</c:v>
                </c:pt>
                <c:pt idx="59">
                  <c:v>1.1987043260093477</c:v>
                </c:pt>
                <c:pt idx="60">
                  <c:v>1.1957852685795947</c:v>
                </c:pt>
                <c:pt idx="61">
                  <c:v>1.1927443765848642</c:v>
                </c:pt>
                <c:pt idx="62">
                  <c:v>1.1896296067084537</c:v>
                </c:pt>
                <c:pt idx="63">
                  <c:v>1.1864900807319883</c:v>
                </c:pt>
                <c:pt idx="64">
                  <c:v>1.1833753108555778</c:v>
                </c:pt>
                <c:pt idx="65">
                  <c:v>1.1803344188608473</c:v>
                </c:pt>
                <c:pt idx="66">
                  <c:v>1.1774153614310943</c:v>
                </c:pt>
                <c:pt idx="67">
                  <c:v>1.1746641738457462</c:v>
                </c:pt>
                <c:pt idx="68">
                  <c:v>1.1721242439765038</c:v>
                </c:pt>
                <c:pt idx="69">
                  <c:v>1.1698356280346858</c:v>
                </c:pt>
                <c:pt idx="70">
                  <c:v>1.1678344188608474</c:v>
                </c:pt>
                <c:pt idx="71">
                  <c:v>1.1661521767191245</c:v>
                </c:pt>
                <c:pt idx="72">
                  <c:v>1.1648154315730148</c:v>
                </c:pt>
                <c:pt idx="73">
                  <c:v>1.1638452646920052</c:v>
                </c:pt>
                <c:pt idx="74">
                  <c:v>1.163256976187359</c:v>
                </c:pt>
                <c:pt idx="75">
                  <c:v>1.1630598437202211</c:v>
                </c:pt>
                <c:pt idx="76">
                  <c:v>1.163256976187359</c:v>
                </c:pt>
                <c:pt idx="77">
                  <c:v>1.1638452646920052</c:v>
                </c:pt>
                <c:pt idx="78">
                  <c:v>1.1648154315730146</c:v>
                </c:pt>
                <c:pt idx="79">
                  <c:v>1.1661521767191243</c:v>
                </c:pt>
                <c:pt idx="80">
                  <c:v>1.1678344188608474</c:v>
                </c:pt>
                <c:pt idx="81">
                  <c:v>1.1698356280346858</c:v>
                </c:pt>
                <c:pt idx="82">
                  <c:v>1.1721242439765036</c:v>
                </c:pt>
                <c:pt idx="83">
                  <c:v>1.1746641738457462</c:v>
                </c:pt>
                <c:pt idx="84">
                  <c:v>1.177415361431094</c:v>
                </c:pt>
                <c:pt idx="85">
                  <c:v>1.1803344188608473</c:v>
                </c:pt>
                <c:pt idx="86">
                  <c:v>1.1833753108555778</c:v>
                </c:pt>
                <c:pt idx="87">
                  <c:v>1.1864900807319883</c:v>
                </c:pt>
                <c:pt idx="88">
                  <c:v>1.1896296067084537</c:v>
                </c:pt>
                <c:pt idx="89">
                  <c:v>1.1927443765848642</c:v>
                </c:pt>
                <c:pt idx="90">
                  <c:v>1.1957852685795947</c:v>
                </c:pt>
                <c:pt idx="91">
                  <c:v>1.1987043260093477</c:v>
                </c:pt>
                <c:pt idx="92">
                  <c:v>1.2014555135946958</c:v>
                </c:pt>
                <c:pt idx="93">
                  <c:v>1.2039954434639382</c:v>
                </c:pt>
                <c:pt idx="94">
                  <c:v>1.2062840594057562</c:v>
                </c:pt>
                <c:pt idx="95">
                  <c:v>1.2082852685795946</c:v>
                </c:pt>
                <c:pt idx="96">
                  <c:v>1.2099675107213175</c:v>
                </c:pt>
                <c:pt idx="97">
                  <c:v>1.2113042558674272</c:v>
                </c:pt>
                <c:pt idx="98">
                  <c:v>1.2122744227484368</c:v>
                </c:pt>
                <c:pt idx="99">
                  <c:v>1.212862711253083</c:v>
                </c:pt>
                <c:pt idx="100">
                  <c:v>1.2130598437202209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95-4EB0-A825-46EF6E6AAF72}"/>
            </c:ext>
          </c:extLst>
        </c:ser>
        <c:ser>
          <c:idx val="1"/>
          <c:order val="1"/>
          <c:tx>
            <c:strRef>
              <c:f>'Biasing+Small SIgnal'!$C$11</c:f>
              <c:strCache>
                <c:ptCount val="1"/>
                <c:pt idx="0">
                  <c:v>Ve(t)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'Biasing+Small SIgnal'!$A$12:$A$112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'Biasing+Small SIgnal'!$C$12:$C$112</c:f>
              <c:numCache>
                <c:formatCode>0.000</c:formatCode>
                <c:ptCount val="101"/>
                <c:pt idx="0">
                  <c:v>0.61204036738948087</c:v>
                </c:pt>
                <c:pt idx="1">
                  <c:v>0.61185127379771354</c:v>
                </c:pt>
                <c:pt idx="2">
                  <c:v>0.61128697514131269</c:v>
                </c:pt>
                <c:pt idx="3">
                  <c:v>0.61035637074718552</c:v>
                </c:pt>
                <c:pt idx="4">
                  <c:v>0.60907413680254341</c:v>
                </c:pt>
                <c:pt idx="5">
                  <c:v>0.60746049490266296</c:v>
                </c:pt>
                <c:pt idx="6">
                  <c:v>0.60554089314424808</c:v>
                </c:pt>
                <c:pt idx="7">
                  <c:v>0.60334560479374355</c:v>
                </c:pt>
                <c:pt idx="8">
                  <c:v>0.60090925085983848</c:v>
                </c:pt>
                <c:pt idx="9">
                  <c:v>0.59827025409947798</c:v>
                </c:pt>
                <c:pt idx="10">
                  <c:v>0.59547023306803304</c:v>
                </c:pt>
                <c:pt idx="11">
                  <c:v>0.59255334576982099</c:v>
                </c:pt>
                <c:pt idx="12">
                  <c:v>0.5895655932599988</c:v>
                </c:pt>
                <c:pt idx="13">
                  <c:v>0.58655409418044324</c:v>
                </c:pt>
                <c:pt idx="14">
                  <c:v>0.58356634167062105</c:v>
                </c:pt>
                <c:pt idx="15">
                  <c:v>0.580649454372409</c:v>
                </c:pt>
                <c:pt idx="16">
                  <c:v>0.57784943334096406</c:v>
                </c:pt>
                <c:pt idx="17">
                  <c:v>0.57521043658060356</c:v>
                </c:pt>
                <c:pt idx="18">
                  <c:v>0.57277408264669849</c:v>
                </c:pt>
                <c:pt idx="19">
                  <c:v>0.57057879429619396</c:v>
                </c:pt>
                <c:pt idx="20">
                  <c:v>0.56865919253777908</c:v>
                </c:pt>
                <c:pt idx="21">
                  <c:v>0.56704555063789863</c:v>
                </c:pt>
                <c:pt idx="22">
                  <c:v>0.56576331669325652</c:v>
                </c:pt>
                <c:pt idx="23">
                  <c:v>0.56483271229912935</c:v>
                </c:pt>
                <c:pt idx="24">
                  <c:v>0.56426841364272851</c:v>
                </c:pt>
                <c:pt idx="25">
                  <c:v>0.56407932005096117</c:v>
                </c:pt>
                <c:pt idx="26">
                  <c:v>0.56426841364272851</c:v>
                </c:pt>
                <c:pt idx="27">
                  <c:v>0.56483271229912935</c:v>
                </c:pt>
                <c:pt idx="28">
                  <c:v>0.56576331669325652</c:v>
                </c:pt>
                <c:pt idx="29">
                  <c:v>0.56704555063789863</c:v>
                </c:pt>
                <c:pt idx="30">
                  <c:v>0.56865919253777908</c:v>
                </c:pt>
                <c:pt idx="31">
                  <c:v>0.57057879429619396</c:v>
                </c:pt>
                <c:pt idx="32">
                  <c:v>0.57277408264669849</c:v>
                </c:pt>
                <c:pt idx="33">
                  <c:v>0.57521043658060356</c:v>
                </c:pt>
                <c:pt idx="34">
                  <c:v>0.57784943334096406</c:v>
                </c:pt>
                <c:pt idx="35">
                  <c:v>0.580649454372409</c:v>
                </c:pt>
                <c:pt idx="36">
                  <c:v>0.58356634167062105</c:v>
                </c:pt>
                <c:pt idx="37">
                  <c:v>0.58655409418044324</c:v>
                </c:pt>
                <c:pt idx="38">
                  <c:v>0.5895655932599988</c:v>
                </c:pt>
                <c:pt idx="39">
                  <c:v>0.59255334576982099</c:v>
                </c:pt>
                <c:pt idx="40">
                  <c:v>0.59547023306803304</c:v>
                </c:pt>
                <c:pt idx="41">
                  <c:v>0.59827025409947798</c:v>
                </c:pt>
                <c:pt idx="42">
                  <c:v>0.60090925085983848</c:v>
                </c:pt>
                <c:pt idx="43">
                  <c:v>0.60334560479374355</c:v>
                </c:pt>
                <c:pt idx="44">
                  <c:v>0.60554089314424808</c:v>
                </c:pt>
                <c:pt idx="45">
                  <c:v>0.60746049490266296</c:v>
                </c:pt>
                <c:pt idx="46">
                  <c:v>0.60907413680254341</c:v>
                </c:pt>
                <c:pt idx="47">
                  <c:v>0.61035637074718552</c:v>
                </c:pt>
                <c:pt idx="48">
                  <c:v>0.61128697514131269</c:v>
                </c:pt>
                <c:pt idx="49">
                  <c:v>0.61185127379771354</c:v>
                </c:pt>
                <c:pt idx="50">
                  <c:v>0.61204036738948087</c:v>
                </c:pt>
                <c:pt idx="51">
                  <c:v>0.61185127379771354</c:v>
                </c:pt>
                <c:pt idx="52">
                  <c:v>0.61128697514131269</c:v>
                </c:pt>
                <c:pt idx="53">
                  <c:v>0.61035637074718552</c:v>
                </c:pt>
                <c:pt idx="54">
                  <c:v>0.60907413680254341</c:v>
                </c:pt>
                <c:pt idx="55">
                  <c:v>0.60746049490266296</c:v>
                </c:pt>
                <c:pt idx="56">
                  <c:v>0.60554089314424808</c:v>
                </c:pt>
                <c:pt idx="57">
                  <c:v>0.60334560479374355</c:v>
                </c:pt>
                <c:pt idx="58">
                  <c:v>0.60090925085983848</c:v>
                </c:pt>
                <c:pt idx="59">
                  <c:v>0.59827025409947798</c:v>
                </c:pt>
                <c:pt idx="60">
                  <c:v>0.59547023306803304</c:v>
                </c:pt>
                <c:pt idx="61">
                  <c:v>0.59255334576982099</c:v>
                </c:pt>
                <c:pt idx="62">
                  <c:v>0.5895655932599988</c:v>
                </c:pt>
                <c:pt idx="63">
                  <c:v>0.58655409418044324</c:v>
                </c:pt>
                <c:pt idx="64">
                  <c:v>0.58356634167062105</c:v>
                </c:pt>
                <c:pt idx="65">
                  <c:v>0.580649454372409</c:v>
                </c:pt>
                <c:pt idx="66">
                  <c:v>0.57784943334096406</c:v>
                </c:pt>
                <c:pt idx="67">
                  <c:v>0.57521043658060356</c:v>
                </c:pt>
                <c:pt idx="68">
                  <c:v>0.57277408264669849</c:v>
                </c:pt>
                <c:pt idx="69">
                  <c:v>0.57057879429619396</c:v>
                </c:pt>
                <c:pt idx="70">
                  <c:v>0.56865919253777908</c:v>
                </c:pt>
                <c:pt idx="71">
                  <c:v>0.56704555063789863</c:v>
                </c:pt>
                <c:pt idx="72">
                  <c:v>0.56576331669325652</c:v>
                </c:pt>
                <c:pt idx="73">
                  <c:v>0.56483271229912935</c:v>
                </c:pt>
                <c:pt idx="74">
                  <c:v>0.56426841364272851</c:v>
                </c:pt>
                <c:pt idx="75">
                  <c:v>0.56407932005096117</c:v>
                </c:pt>
                <c:pt idx="76">
                  <c:v>0.56426841364272851</c:v>
                </c:pt>
                <c:pt idx="77">
                  <c:v>0.56483271229912935</c:v>
                </c:pt>
                <c:pt idx="78">
                  <c:v>0.56576331669325652</c:v>
                </c:pt>
                <c:pt idx="79">
                  <c:v>0.56704555063789863</c:v>
                </c:pt>
                <c:pt idx="80">
                  <c:v>0.56865919253777908</c:v>
                </c:pt>
                <c:pt idx="81">
                  <c:v>0.57057879429619396</c:v>
                </c:pt>
                <c:pt idx="82">
                  <c:v>0.57277408264669849</c:v>
                </c:pt>
                <c:pt idx="83">
                  <c:v>0.57521043658060356</c:v>
                </c:pt>
                <c:pt idx="84">
                  <c:v>0.57784943334096406</c:v>
                </c:pt>
                <c:pt idx="85">
                  <c:v>0.580649454372409</c:v>
                </c:pt>
                <c:pt idx="86">
                  <c:v>0.58356634167062094</c:v>
                </c:pt>
                <c:pt idx="87">
                  <c:v>0.58655409418044324</c:v>
                </c:pt>
                <c:pt idx="88">
                  <c:v>0.5895655932599988</c:v>
                </c:pt>
                <c:pt idx="89">
                  <c:v>0.59255334576982099</c:v>
                </c:pt>
                <c:pt idx="90">
                  <c:v>0.59547023306803304</c:v>
                </c:pt>
                <c:pt idx="91">
                  <c:v>0.59827025409947798</c:v>
                </c:pt>
                <c:pt idx="92">
                  <c:v>0.60090925085983848</c:v>
                </c:pt>
                <c:pt idx="93">
                  <c:v>0.60334560479374355</c:v>
                </c:pt>
                <c:pt idx="94">
                  <c:v>0.60554089314424808</c:v>
                </c:pt>
                <c:pt idx="95">
                  <c:v>0.60746049490266296</c:v>
                </c:pt>
                <c:pt idx="96">
                  <c:v>0.60907413680254341</c:v>
                </c:pt>
                <c:pt idx="97">
                  <c:v>0.61035637074718552</c:v>
                </c:pt>
                <c:pt idx="98">
                  <c:v>0.61128697514131269</c:v>
                </c:pt>
                <c:pt idx="99">
                  <c:v>0.61185127379771354</c:v>
                </c:pt>
                <c:pt idx="100">
                  <c:v>0.61204036738948087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95-4EB0-A825-46EF6E6AAF72}"/>
            </c:ext>
          </c:extLst>
        </c:ser>
        <c:ser>
          <c:idx val="2"/>
          <c:order val="2"/>
          <c:tx>
            <c:strRef>
              <c:f>'Biasing+Small SIgnal'!$D$11</c:f>
              <c:strCache>
                <c:ptCount val="1"/>
                <c:pt idx="0">
                  <c:v>Vc(t)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'Biasing+Small SIgnal'!$A$12:$A$112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'Biasing+Small SIgnal'!$D$12:$D$112</c:f>
              <c:numCache>
                <c:formatCode>0.000</c:formatCode>
                <c:ptCount val="101"/>
                <c:pt idx="0">
                  <c:v>1.9115214407155117</c:v>
                </c:pt>
                <c:pt idx="1">
                  <c:v>1.9124310182603901</c:v>
                </c:pt>
                <c:pt idx="2">
                  <c:v>1.9151454063137874</c:v>
                </c:pt>
                <c:pt idx="3">
                  <c:v>1.9196217973546044</c:v>
                </c:pt>
                <c:pt idx="4">
                  <c:v>1.9257895960220615</c:v>
                </c:pt>
                <c:pt idx="5">
                  <c:v>1.9335515324467081</c:v>
                </c:pt>
                <c:pt idx="6">
                  <c:v>1.9427851962543716</c:v>
                </c:pt>
                <c:pt idx="7">
                  <c:v>1.953344967050882</c:v>
                </c:pt>
                <c:pt idx="8">
                  <c:v>1.9650643109426766</c:v>
                </c:pt>
                <c:pt idx="9">
                  <c:v>1.9777584068757856</c:v>
                </c:pt>
                <c:pt idx="10">
                  <c:v>1.9912270613742582</c:v>
                </c:pt>
                <c:pt idx="11">
                  <c:v>2.0052578657108691</c:v>
                </c:pt>
                <c:pt idx="12">
                  <c:v>2.019629545719634</c:v>
                </c:pt>
                <c:pt idx="13">
                  <c:v>2.0341154514215893</c:v>
                </c:pt>
                <c:pt idx="14">
                  <c:v>2.0484871314303548</c:v>
                </c:pt>
                <c:pt idx="15">
                  <c:v>2.0625179357669658</c:v>
                </c:pt>
                <c:pt idx="16">
                  <c:v>2.0759865902654382</c:v>
                </c:pt>
                <c:pt idx="17">
                  <c:v>2.088680686198547</c:v>
                </c:pt>
                <c:pt idx="18">
                  <c:v>2.1004000300903418</c:v>
                </c:pt>
                <c:pt idx="19">
                  <c:v>2.1109598008868522</c:v>
                </c:pt>
                <c:pt idx="20">
                  <c:v>2.1201934646945158</c:v>
                </c:pt>
                <c:pt idx="21">
                  <c:v>2.1279554011191624</c:v>
                </c:pt>
                <c:pt idx="22">
                  <c:v>2.1341231997866195</c:v>
                </c:pt>
                <c:pt idx="23">
                  <c:v>2.1385995908274364</c:v>
                </c:pt>
                <c:pt idx="24">
                  <c:v>2.141313978880834</c:v>
                </c:pt>
                <c:pt idx="25">
                  <c:v>2.1422235564257122</c:v>
                </c:pt>
                <c:pt idx="26">
                  <c:v>2.141313978880834</c:v>
                </c:pt>
                <c:pt idx="27">
                  <c:v>2.1385995908274364</c:v>
                </c:pt>
                <c:pt idx="28">
                  <c:v>2.1341231997866195</c:v>
                </c:pt>
                <c:pt idx="29">
                  <c:v>2.1279554011191624</c:v>
                </c:pt>
                <c:pt idx="30">
                  <c:v>2.1201934646945158</c:v>
                </c:pt>
                <c:pt idx="31">
                  <c:v>2.1109598008868522</c:v>
                </c:pt>
                <c:pt idx="32">
                  <c:v>2.1004000300903418</c:v>
                </c:pt>
                <c:pt idx="33">
                  <c:v>2.088680686198547</c:v>
                </c:pt>
                <c:pt idx="34">
                  <c:v>2.0759865902654382</c:v>
                </c:pt>
                <c:pt idx="35">
                  <c:v>2.0625179357669658</c:v>
                </c:pt>
                <c:pt idx="36">
                  <c:v>2.0484871314303548</c:v>
                </c:pt>
                <c:pt idx="37">
                  <c:v>2.0341154514215893</c:v>
                </c:pt>
                <c:pt idx="38">
                  <c:v>2.0196295457196345</c:v>
                </c:pt>
                <c:pt idx="39">
                  <c:v>2.0052578657108695</c:v>
                </c:pt>
                <c:pt idx="40">
                  <c:v>1.9912270613742582</c:v>
                </c:pt>
                <c:pt idx="41">
                  <c:v>1.9777584068757856</c:v>
                </c:pt>
                <c:pt idx="42">
                  <c:v>1.9650643109426769</c:v>
                </c:pt>
                <c:pt idx="43">
                  <c:v>1.953344967050882</c:v>
                </c:pt>
                <c:pt idx="44">
                  <c:v>1.9427851962543716</c:v>
                </c:pt>
                <c:pt idx="45">
                  <c:v>1.9335515324467081</c:v>
                </c:pt>
                <c:pt idx="46">
                  <c:v>1.9257895960220615</c:v>
                </c:pt>
                <c:pt idx="47">
                  <c:v>1.9196217973546044</c:v>
                </c:pt>
                <c:pt idx="48">
                  <c:v>1.9151454063137874</c:v>
                </c:pt>
                <c:pt idx="49">
                  <c:v>1.9124310182603901</c:v>
                </c:pt>
                <c:pt idx="50">
                  <c:v>1.9115214407155117</c:v>
                </c:pt>
                <c:pt idx="51">
                  <c:v>1.9124310182603901</c:v>
                </c:pt>
                <c:pt idx="52">
                  <c:v>1.9151454063137874</c:v>
                </c:pt>
                <c:pt idx="53">
                  <c:v>1.9196217973546044</c:v>
                </c:pt>
                <c:pt idx="54">
                  <c:v>1.9257895960220615</c:v>
                </c:pt>
                <c:pt idx="55">
                  <c:v>1.9335515324467081</c:v>
                </c:pt>
                <c:pt idx="56">
                  <c:v>1.9427851962543716</c:v>
                </c:pt>
                <c:pt idx="57">
                  <c:v>1.953344967050882</c:v>
                </c:pt>
                <c:pt idx="58">
                  <c:v>1.9650643109426766</c:v>
                </c:pt>
                <c:pt idx="59">
                  <c:v>1.9777584068757856</c:v>
                </c:pt>
                <c:pt idx="60">
                  <c:v>1.9912270613742582</c:v>
                </c:pt>
                <c:pt idx="61">
                  <c:v>2.0052578657108691</c:v>
                </c:pt>
                <c:pt idx="62">
                  <c:v>2.0196295457196345</c:v>
                </c:pt>
                <c:pt idx="63">
                  <c:v>2.0341154514215893</c:v>
                </c:pt>
                <c:pt idx="64">
                  <c:v>2.0484871314303548</c:v>
                </c:pt>
                <c:pt idx="65">
                  <c:v>2.0625179357669658</c:v>
                </c:pt>
                <c:pt idx="66">
                  <c:v>2.0759865902654382</c:v>
                </c:pt>
                <c:pt idx="67">
                  <c:v>2.088680686198547</c:v>
                </c:pt>
                <c:pt idx="68">
                  <c:v>2.1004000300903418</c:v>
                </c:pt>
                <c:pt idx="69">
                  <c:v>2.1109598008868522</c:v>
                </c:pt>
                <c:pt idx="70">
                  <c:v>2.1201934646945158</c:v>
                </c:pt>
                <c:pt idx="71">
                  <c:v>2.1279554011191624</c:v>
                </c:pt>
                <c:pt idx="72">
                  <c:v>2.1341231997866195</c:v>
                </c:pt>
                <c:pt idx="73">
                  <c:v>2.1385995908274364</c:v>
                </c:pt>
                <c:pt idx="74">
                  <c:v>2.141313978880834</c:v>
                </c:pt>
                <c:pt idx="75">
                  <c:v>2.1422235564257122</c:v>
                </c:pt>
                <c:pt idx="76">
                  <c:v>2.141313978880834</c:v>
                </c:pt>
                <c:pt idx="77">
                  <c:v>2.1385995908274364</c:v>
                </c:pt>
                <c:pt idx="78">
                  <c:v>2.1341231997866195</c:v>
                </c:pt>
                <c:pt idx="79">
                  <c:v>2.1279554011191624</c:v>
                </c:pt>
                <c:pt idx="80">
                  <c:v>2.1201934646945158</c:v>
                </c:pt>
                <c:pt idx="81">
                  <c:v>2.1109598008868522</c:v>
                </c:pt>
                <c:pt idx="82">
                  <c:v>2.1004000300903418</c:v>
                </c:pt>
                <c:pt idx="83">
                  <c:v>2.088680686198547</c:v>
                </c:pt>
                <c:pt idx="84">
                  <c:v>2.0759865902654382</c:v>
                </c:pt>
                <c:pt idx="85">
                  <c:v>2.0625179357669658</c:v>
                </c:pt>
                <c:pt idx="86">
                  <c:v>2.0484871314303548</c:v>
                </c:pt>
                <c:pt idx="87">
                  <c:v>2.0341154514215893</c:v>
                </c:pt>
                <c:pt idx="88">
                  <c:v>2.0196295457196345</c:v>
                </c:pt>
                <c:pt idx="89">
                  <c:v>2.0052578657108691</c:v>
                </c:pt>
                <c:pt idx="90">
                  <c:v>1.9912270613742582</c:v>
                </c:pt>
                <c:pt idx="91">
                  <c:v>1.9777584068757856</c:v>
                </c:pt>
                <c:pt idx="92">
                  <c:v>1.9650643109426766</c:v>
                </c:pt>
                <c:pt idx="93">
                  <c:v>1.9533449670508818</c:v>
                </c:pt>
                <c:pt idx="94">
                  <c:v>1.9427851962543718</c:v>
                </c:pt>
                <c:pt idx="95">
                  <c:v>1.9335515324467081</c:v>
                </c:pt>
                <c:pt idx="96">
                  <c:v>1.9257895960220615</c:v>
                </c:pt>
                <c:pt idx="97">
                  <c:v>1.9196217973546044</c:v>
                </c:pt>
                <c:pt idx="98">
                  <c:v>1.9151454063137874</c:v>
                </c:pt>
                <c:pt idx="99">
                  <c:v>1.9124310182603901</c:v>
                </c:pt>
                <c:pt idx="100">
                  <c:v>1.9115214407155117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95-4EB0-A825-46EF6E6AA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669688"/>
        <c:axId val="411670016"/>
      </c:scatterChart>
      <c:valAx>
        <c:axId val="41166968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70016"/>
        <c:crosses val="autoZero"/>
        <c:crossBetween val="midCat"/>
      </c:valAx>
      <c:valAx>
        <c:axId val="41167001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696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Common Emitter Ideal Coupling Capacitor Output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'Biasing+Small SIgnal+'!$E$11</c:f>
              <c:strCache>
                <c:ptCount val="1"/>
                <c:pt idx="0">
                  <c:v>VC(t) CC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'Biasing+Small SIgnal+'!$A$12:$A$112</c:f>
              <c:numCache>
                <c:formatCode>General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</c:numCache>
            </c:numRef>
          </c:xVal>
          <c:yVal>
            <c:numRef>
              <c:f>'Biasing+Small SIgnal+'!$E$12:$E$112</c:f>
              <c:numCache>
                <c:formatCode>0.000</c:formatCode>
                <c:ptCount val="101"/>
                <c:pt idx="0">
                  <c:v>-0.45683587269346537</c:v>
                </c:pt>
                <c:pt idx="1">
                  <c:v>-0.45319756251395171</c:v>
                </c:pt>
                <c:pt idx="2">
                  <c:v>-0.44234001030036296</c:v>
                </c:pt>
                <c:pt idx="3">
                  <c:v>-0.42443444613709458</c:v>
                </c:pt>
                <c:pt idx="4">
                  <c:v>-0.39976325146726666</c:v>
                </c:pt>
                <c:pt idx="5">
                  <c:v>-0.36871550576867995</c:v>
                </c:pt>
                <c:pt idx="6">
                  <c:v>-0.33178085053802553</c:v>
                </c:pt>
                <c:pt idx="7">
                  <c:v>-0.28954176735198422</c:v>
                </c:pt>
                <c:pt idx="8">
                  <c:v>-0.24266439178480503</c:v>
                </c:pt>
                <c:pt idx="9">
                  <c:v>-0.1918880080523695</c:v>
                </c:pt>
                <c:pt idx="10">
                  <c:v>-0.13801339005847946</c:v>
                </c:pt>
                <c:pt idx="11">
                  <c:v>-8.1890172712035136E-2</c:v>
                </c:pt>
                <c:pt idx="12">
                  <c:v>-2.4403452676974968E-2</c:v>
                </c:pt>
                <c:pt idx="13">
                  <c:v>3.3540170130846203E-2</c:v>
                </c:pt>
                <c:pt idx="14">
                  <c:v>9.1026890165906593E-2</c:v>
                </c:pt>
                <c:pt idx="15">
                  <c:v>0.14715010751235047</c:v>
                </c:pt>
                <c:pt idx="16">
                  <c:v>0.20102472550624073</c:v>
                </c:pt>
                <c:pt idx="17">
                  <c:v>0.25180110923867671</c:v>
                </c:pt>
                <c:pt idx="18">
                  <c:v>0.29867848480585568</c:v>
                </c:pt>
                <c:pt idx="19">
                  <c:v>0.34091756799189676</c:v>
                </c:pt>
                <c:pt idx="20">
                  <c:v>0.37785222322255096</c:v>
                </c:pt>
                <c:pt idx="21">
                  <c:v>0.40889996892113789</c:v>
                </c:pt>
                <c:pt idx="22">
                  <c:v>0.43357116359096581</c:v>
                </c:pt>
                <c:pt idx="23">
                  <c:v>0.4514767277542342</c:v>
                </c:pt>
                <c:pt idx="24">
                  <c:v>0.46233427996782295</c:v>
                </c:pt>
                <c:pt idx="25">
                  <c:v>0.46597259014733661</c:v>
                </c:pt>
                <c:pt idx="26">
                  <c:v>0.46233427996782295</c:v>
                </c:pt>
                <c:pt idx="27">
                  <c:v>0.4514767277542342</c:v>
                </c:pt>
                <c:pt idx="28">
                  <c:v>0.43357116359096537</c:v>
                </c:pt>
                <c:pt idx="29">
                  <c:v>0.40889996892113789</c:v>
                </c:pt>
                <c:pt idx="30">
                  <c:v>0.37785222322255141</c:v>
                </c:pt>
                <c:pt idx="31">
                  <c:v>0.34091756799189676</c:v>
                </c:pt>
                <c:pt idx="32">
                  <c:v>0.29867848480585524</c:v>
                </c:pt>
                <c:pt idx="33">
                  <c:v>0.25180110923867627</c:v>
                </c:pt>
                <c:pt idx="34">
                  <c:v>0.20102472550624073</c:v>
                </c:pt>
                <c:pt idx="35">
                  <c:v>0.14715010751235091</c:v>
                </c:pt>
                <c:pt idx="36">
                  <c:v>9.1026890165906149E-2</c:v>
                </c:pt>
                <c:pt idx="37">
                  <c:v>3.3540170130846203E-2</c:v>
                </c:pt>
                <c:pt idx="38">
                  <c:v>-2.4403452676974746E-2</c:v>
                </c:pt>
                <c:pt idx="39">
                  <c:v>-8.1890172712034914E-2</c:v>
                </c:pt>
                <c:pt idx="40">
                  <c:v>-0.13801339005847924</c:v>
                </c:pt>
                <c:pt idx="41">
                  <c:v>-0.19188800805236927</c:v>
                </c:pt>
                <c:pt idx="42">
                  <c:v>-0.24266439178480481</c:v>
                </c:pt>
                <c:pt idx="43">
                  <c:v>-0.289541767351984</c:v>
                </c:pt>
                <c:pt idx="44">
                  <c:v>-0.33178085053802531</c:v>
                </c:pt>
                <c:pt idx="45">
                  <c:v>-0.36871550576867995</c:v>
                </c:pt>
                <c:pt idx="46">
                  <c:v>-0.39976325146726666</c:v>
                </c:pt>
                <c:pt idx="47">
                  <c:v>-0.42443444613709436</c:v>
                </c:pt>
                <c:pt idx="48">
                  <c:v>-0.44234001030036296</c:v>
                </c:pt>
                <c:pt idx="49">
                  <c:v>-0.45319756251395171</c:v>
                </c:pt>
                <c:pt idx="50">
                  <c:v>-0.45683587269346537</c:v>
                </c:pt>
                <c:pt idx="51">
                  <c:v>-0.45319756251395171</c:v>
                </c:pt>
                <c:pt idx="52">
                  <c:v>-0.44234001030036296</c:v>
                </c:pt>
                <c:pt idx="53">
                  <c:v>-0.42443444613709436</c:v>
                </c:pt>
                <c:pt idx="54">
                  <c:v>-0.39976325146726643</c:v>
                </c:pt>
                <c:pt idx="55">
                  <c:v>-0.36871550576867973</c:v>
                </c:pt>
                <c:pt idx="56">
                  <c:v>-0.33178085053802531</c:v>
                </c:pt>
                <c:pt idx="57">
                  <c:v>-0.28954176735198445</c:v>
                </c:pt>
                <c:pt idx="58">
                  <c:v>-0.24266439178480548</c:v>
                </c:pt>
                <c:pt idx="59">
                  <c:v>-0.19188800805236972</c:v>
                </c:pt>
                <c:pt idx="60">
                  <c:v>-0.13801339005847946</c:v>
                </c:pt>
                <c:pt idx="61">
                  <c:v>-8.1890172712035136E-2</c:v>
                </c:pt>
                <c:pt idx="62">
                  <c:v>-2.4403452676974968E-2</c:v>
                </c:pt>
                <c:pt idx="63">
                  <c:v>3.3540170130845759E-2</c:v>
                </c:pt>
                <c:pt idx="64">
                  <c:v>9.1026890165906593E-2</c:v>
                </c:pt>
                <c:pt idx="65">
                  <c:v>0.14715010751235047</c:v>
                </c:pt>
                <c:pt idx="66">
                  <c:v>0.20102472550624118</c:v>
                </c:pt>
                <c:pt idx="67">
                  <c:v>0.25180110923867627</c:v>
                </c:pt>
                <c:pt idx="68">
                  <c:v>0.29867848480585568</c:v>
                </c:pt>
                <c:pt idx="69">
                  <c:v>0.34091756799189632</c:v>
                </c:pt>
                <c:pt idx="70">
                  <c:v>0.37785222322255096</c:v>
                </c:pt>
                <c:pt idx="71">
                  <c:v>0.40889996892113745</c:v>
                </c:pt>
                <c:pt idx="72">
                  <c:v>0.43357116359096581</c:v>
                </c:pt>
                <c:pt idx="73">
                  <c:v>0.4514767277542342</c:v>
                </c:pt>
                <c:pt idx="74">
                  <c:v>0.46233427996782295</c:v>
                </c:pt>
                <c:pt idx="75">
                  <c:v>0.46597259014733661</c:v>
                </c:pt>
                <c:pt idx="76">
                  <c:v>0.46233427996782295</c:v>
                </c:pt>
                <c:pt idx="77">
                  <c:v>0.4514767277542342</c:v>
                </c:pt>
                <c:pt idx="78">
                  <c:v>0.43357116359096581</c:v>
                </c:pt>
                <c:pt idx="79">
                  <c:v>0.40889996892113789</c:v>
                </c:pt>
                <c:pt idx="80">
                  <c:v>0.37785222322255141</c:v>
                </c:pt>
                <c:pt idx="81">
                  <c:v>0.34091756799189632</c:v>
                </c:pt>
                <c:pt idx="82">
                  <c:v>0.29867848480585613</c:v>
                </c:pt>
                <c:pt idx="83">
                  <c:v>0.25180110923867671</c:v>
                </c:pt>
                <c:pt idx="84">
                  <c:v>0.20102472550624162</c:v>
                </c:pt>
                <c:pt idx="85">
                  <c:v>0.14715010751235091</c:v>
                </c:pt>
                <c:pt idx="86">
                  <c:v>9.1026890165906593E-2</c:v>
                </c:pt>
                <c:pt idx="87">
                  <c:v>3.3540170130846203E-2</c:v>
                </c:pt>
                <c:pt idx="88">
                  <c:v>-2.4403452676974524E-2</c:v>
                </c:pt>
                <c:pt idx="89">
                  <c:v>-8.1890172712035136E-2</c:v>
                </c:pt>
                <c:pt idx="90">
                  <c:v>-0.13801339005847924</c:v>
                </c:pt>
                <c:pt idx="91">
                  <c:v>-0.19188800805236994</c:v>
                </c:pt>
                <c:pt idx="92">
                  <c:v>-0.24266439178480503</c:v>
                </c:pt>
                <c:pt idx="93">
                  <c:v>-0.28954176735198445</c:v>
                </c:pt>
                <c:pt idx="94">
                  <c:v>-0.33178085053802508</c:v>
                </c:pt>
                <c:pt idx="95">
                  <c:v>-0.36871550576867973</c:v>
                </c:pt>
                <c:pt idx="96">
                  <c:v>-0.39976325146726621</c:v>
                </c:pt>
                <c:pt idx="97">
                  <c:v>-0.42443444613709436</c:v>
                </c:pt>
                <c:pt idx="98">
                  <c:v>-0.44234001030036296</c:v>
                </c:pt>
                <c:pt idx="99">
                  <c:v>-0.45319756251395171</c:v>
                </c:pt>
                <c:pt idx="100">
                  <c:v>-0.45683587269346537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7D4-465D-9082-B0D2D1BE2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1228104"/>
        <c:axId val="421223840"/>
      </c:scatterChart>
      <c:valAx>
        <c:axId val="42122810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(ms)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23840"/>
        <c:crosses val="autoZero"/>
        <c:crossBetween val="midCat"/>
      </c:valAx>
      <c:valAx>
        <c:axId val="421223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AC Voltage 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1228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V</a:t>
            </a:r>
            <a:r>
              <a:rPr lang="en-US" b="1" baseline="-25000"/>
              <a:t>CE</a:t>
            </a:r>
            <a:r>
              <a:rPr lang="en-US" b="1" baseline="0"/>
              <a:t> versus V</a:t>
            </a:r>
            <a:r>
              <a:rPr lang="en-US" b="1" baseline="-25000"/>
              <a:t>BE</a:t>
            </a:r>
            <a:r>
              <a:rPr lang="en-US" b="1" baseline="0"/>
              <a:t> for V</a:t>
            </a:r>
            <a:r>
              <a:rPr lang="en-US" b="1" baseline="-25000"/>
              <a:t>cc</a:t>
            </a:r>
            <a:r>
              <a:rPr lang="en-US" b="1" baseline="0"/>
              <a:t> = 5V and </a:t>
            </a:r>
            <a:r>
              <a:rPr lang="en-US" b="1" i="1" baseline="0"/>
              <a:t>R</a:t>
            </a:r>
            <a:r>
              <a:rPr lang="en-US" b="1" i="1" baseline="-25000"/>
              <a:t>C</a:t>
            </a:r>
            <a:r>
              <a:rPr lang="en-US" b="1" baseline="0"/>
              <a:t> = 1k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'DC Sweep'!$C$1</c:f>
              <c:strCache>
                <c:ptCount val="1"/>
                <c:pt idx="0">
                  <c:v>V(ce)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'DC Sweep'!$B$2:$B$302</c:f>
              <c:numCache>
                <c:formatCode>0.00E+00</c:formatCode>
                <c:ptCount val="301"/>
                <c:pt idx="0">
                  <c:v>0.45</c:v>
                </c:pt>
                <c:pt idx="1">
                  <c:v>0.45100000000000001</c:v>
                </c:pt>
                <c:pt idx="2">
                  <c:v>0.45200000000000001</c:v>
                </c:pt>
                <c:pt idx="3">
                  <c:v>0.45300000000000001</c:v>
                </c:pt>
                <c:pt idx="4">
                  <c:v>0.45400000000000001</c:v>
                </c:pt>
                <c:pt idx="5">
                  <c:v>0.45500000000000002</c:v>
                </c:pt>
                <c:pt idx="6">
                  <c:v>0.45600000000000002</c:v>
                </c:pt>
                <c:pt idx="7">
                  <c:v>0.45700000000000002</c:v>
                </c:pt>
                <c:pt idx="8">
                  <c:v>0.45800000000000002</c:v>
                </c:pt>
                <c:pt idx="9">
                  <c:v>0.45900000000000002</c:v>
                </c:pt>
                <c:pt idx="10">
                  <c:v>0.46</c:v>
                </c:pt>
                <c:pt idx="11">
                  <c:v>0.46100000000000002</c:v>
                </c:pt>
                <c:pt idx="12">
                  <c:v>0.46200000000000002</c:v>
                </c:pt>
                <c:pt idx="13">
                  <c:v>0.46300000000000002</c:v>
                </c:pt>
                <c:pt idx="14">
                  <c:v>0.46400000000000002</c:v>
                </c:pt>
                <c:pt idx="15">
                  <c:v>0.46500000000000002</c:v>
                </c:pt>
                <c:pt idx="16">
                  <c:v>0.46600000000000003</c:v>
                </c:pt>
                <c:pt idx="17">
                  <c:v>0.46700000000000003</c:v>
                </c:pt>
                <c:pt idx="18">
                  <c:v>0.46800000000000003</c:v>
                </c:pt>
                <c:pt idx="19">
                  <c:v>0.46899999999999997</c:v>
                </c:pt>
                <c:pt idx="20">
                  <c:v>0.47</c:v>
                </c:pt>
                <c:pt idx="21">
                  <c:v>0.47099999999999997</c:v>
                </c:pt>
                <c:pt idx="22">
                  <c:v>0.47199999999999998</c:v>
                </c:pt>
                <c:pt idx="23">
                  <c:v>0.47299999999999998</c:v>
                </c:pt>
                <c:pt idx="24">
                  <c:v>0.47399999999999998</c:v>
                </c:pt>
                <c:pt idx="25">
                  <c:v>0.47499999999999998</c:v>
                </c:pt>
                <c:pt idx="26">
                  <c:v>0.47599999999999998</c:v>
                </c:pt>
                <c:pt idx="27">
                  <c:v>0.47699999999999998</c:v>
                </c:pt>
                <c:pt idx="28">
                  <c:v>0.47799999999999998</c:v>
                </c:pt>
                <c:pt idx="29">
                  <c:v>0.47899999999999998</c:v>
                </c:pt>
                <c:pt idx="30">
                  <c:v>0.48</c:v>
                </c:pt>
                <c:pt idx="31">
                  <c:v>0.48099999999999998</c:v>
                </c:pt>
                <c:pt idx="32">
                  <c:v>0.48199999999999998</c:v>
                </c:pt>
                <c:pt idx="33">
                  <c:v>0.48299999999999998</c:v>
                </c:pt>
                <c:pt idx="34">
                  <c:v>0.48399999999999999</c:v>
                </c:pt>
                <c:pt idx="35">
                  <c:v>0.48499999999999999</c:v>
                </c:pt>
                <c:pt idx="36">
                  <c:v>0.48599999999999999</c:v>
                </c:pt>
                <c:pt idx="37">
                  <c:v>0.48699999999999999</c:v>
                </c:pt>
                <c:pt idx="38">
                  <c:v>0.48799999999999999</c:v>
                </c:pt>
                <c:pt idx="39">
                  <c:v>0.48899999999999999</c:v>
                </c:pt>
                <c:pt idx="40">
                  <c:v>0.49</c:v>
                </c:pt>
                <c:pt idx="41">
                  <c:v>0.49099999999999999</c:v>
                </c:pt>
                <c:pt idx="42">
                  <c:v>0.49199999999999999</c:v>
                </c:pt>
                <c:pt idx="43">
                  <c:v>0.49299999999999999</c:v>
                </c:pt>
                <c:pt idx="44">
                  <c:v>0.49399999999999999</c:v>
                </c:pt>
                <c:pt idx="45">
                  <c:v>0.495</c:v>
                </c:pt>
                <c:pt idx="46">
                  <c:v>0.496</c:v>
                </c:pt>
                <c:pt idx="47">
                  <c:v>0.497</c:v>
                </c:pt>
                <c:pt idx="48">
                  <c:v>0.498</c:v>
                </c:pt>
                <c:pt idx="49">
                  <c:v>0.499</c:v>
                </c:pt>
                <c:pt idx="50">
                  <c:v>0.5</c:v>
                </c:pt>
                <c:pt idx="51">
                  <c:v>0.501</c:v>
                </c:pt>
                <c:pt idx="52">
                  <c:v>0.502</c:v>
                </c:pt>
                <c:pt idx="53">
                  <c:v>0.503</c:v>
                </c:pt>
                <c:pt idx="54">
                  <c:v>0.504</c:v>
                </c:pt>
                <c:pt idx="55">
                  <c:v>0.505</c:v>
                </c:pt>
                <c:pt idx="56">
                  <c:v>0.50600000000000001</c:v>
                </c:pt>
                <c:pt idx="57">
                  <c:v>0.50700000000000001</c:v>
                </c:pt>
                <c:pt idx="58">
                  <c:v>0.50800000000000001</c:v>
                </c:pt>
                <c:pt idx="59">
                  <c:v>0.50900000000000001</c:v>
                </c:pt>
                <c:pt idx="60">
                  <c:v>0.51</c:v>
                </c:pt>
                <c:pt idx="61">
                  <c:v>0.51100000000000001</c:v>
                </c:pt>
                <c:pt idx="62">
                  <c:v>0.51200000000000001</c:v>
                </c:pt>
                <c:pt idx="63">
                  <c:v>0.51300000000000001</c:v>
                </c:pt>
                <c:pt idx="64">
                  <c:v>0.51400000000000001</c:v>
                </c:pt>
                <c:pt idx="65">
                  <c:v>0.51500000000000001</c:v>
                </c:pt>
                <c:pt idx="66">
                  <c:v>0.51600000000000001</c:v>
                </c:pt>
                <c:pt idx="67">
                  <c:v>0.51700000000000002</c:v>
                </c:pt>
                <c:pt idx="68">
                  <c:v>0.51800000000000002</c:v>
                </c:pt>
                <c:pt idx="69">
                  <c:v>0.51900000000000002</c:v>
                </c:pt>
                <c:pt idx="70">
                  <c:v>0.52</c:v>
                </c:pt>
                <c:pt idx="71">
                  <c:v>0.52100000000000002</c:v>
                </c:pt>
                <c:pt idx="72">
                  <c:v>0.52200000000000002</c:v>
                </c:pt>
                <c:pt idx="73">
                  <c:v>0.52300000000000002</c:v>
                </c:pt>
                <c:pt idx="74">
                  <c:v>0.52400000000000002</c:v>
                </c:pt>
                <c:pt idx="75">
                  <c:v>0.52500000000000002</c:v>
                </c:pt>
                <c:pt idx="76">
                  <c:v>0.52600000000000002</c:v>
                </c:pt>
                <c:pt idx="77">
                  <c:v>0.52700000000000002</c:v>
                </c:pt>
                <c:pt idx="78">
                  <c:v>0.52800000000000002</c:v>
                </c:pt>
                <c:pt idx="79">
                  <c:v>0.52900000000000003</c:v>
                </c:pt>
                <c:pt idx="80">
                  <c:v>0.53</c:v>
                </c:pt>
                <c:pt idx="81">
                  <c:v>0.53100000000000003</c:v>
                </c:pt>
                <c:pt idx="82">
                  <c:v>0.53200000000000003</c:v>
                </c:pt>
                <c:pt idx="83">
                  <c:v>0.53300000000000003</c:v>
                </c:pt>
                <c:pt idx="84">
                  <c:v>0.53400000000000003</c:v>
                </c:pt>
                <c:pt idx="85">
                  <c:v>0.53500000000000003</c:v>
                </c:pt>
                <c:pt idx="86">
                  <c:v>0.53600000000000003</c:v>
                </c:pt>
                <c:pt idx="87">
                  <c:v>0.53700000000000003</c:v>
                </c:pt>
                <c:pt idx="88">
                  <c:v>0.53800000000000003</c:v>
                </c:pt>
                <c:pt idx="89">
                  <c:v>0.53900000000000003</c:v>
                </c:pt>
                <c:pt idx="90">
                  <c:v>0.54</c:v>
                </c:pt>
                <c:pt idx="91">
                  <c:v>0.54100000000000004</c:v>
                </c:pt>
                <c:pt idx="92">
                  <c:v>0.54200000000000004</c:v>
                </c:pt>
                <c:pt idx="93">
                  <c:v>0.54300000000000004</c:v>
                </c:pt>
                <c:pt idx="94">
                  <c:v>0.54400000000000004</c:v>
                </c:pt>
                <c:pt idx="95">
                  <c:v>0.54500000000000004</c:v>
                </c:pt>
                <c:pt idx="96">
                  <c:v>0.54600000000000004</c:v>
                </c:pt>
                <c:pt idx="97">
                  <c:v>0.54700000000000004</c:v>
                </c:pt>
                <c:pt idx="98">
                  <c:v>0.54800000000000004</c:v>
                </c:pt>
                <c:pt idx="99">
                  <c:v>0.54900000000000004</c:v>
                </c:pt>
                <c:pt idx="100">
                  <c:v>0.55000000000000004</c:v>
                </c:pt>
                <c:pt idx="101">
                  <c:v>0.55100000000000005</c:v>
                </c:pt>
                <c:pt idx="102">
                  <c:v>0.55200000000000005</c:v>
                </c:pt>
                <c:pt idx="103">
                  <c:v>0.55300000000000005</c:v>
                </c:pt>
                <c:pt idx="104">
                  <c:v>0.55400000000000005</c:v>
                </c:pt>
                <c:pt idx="105">
                  <c:v>0.55500000000000005</c:v>
                </c:pt>
                <c:pt idx="106">
                  <c:v>0.55600000000000005</c:v>
                </c:pt>
                <c:pt idx="107">
                  <c:v>0.55700000000000005</c:v>
                </c:pt>
                <c:pt idx="108">
                  <c:v>0.55800000000000005</c:v>
                </c:pt>
                <c:pt idx="109">
                  <c:v>0.55900000000000005</c:v>
                </c:pt>
                <c:pt idx="110">
                  <c:v>0.56000000000000005</c:v>
                </c:pt>
                <c:pt idx="111">
                  <c:v>0.56100000000000005</c:v>
                </c:pt>
                <c:pt idx="112">
                  <c:v>0.56200000000000006</c:v>
                </c:pt>
                <c:pt idx="113">
                  <c:v>0.56299999999999994</c:v>
                </c:pt>
                <c:pt idx="114">
                  <c:v>0.56399999999999995</c:v>
                </c:pt>
                <c:pt idx="115">
                  <c:v>0.56499999999999995</c:v>
                </c:pt>
                <c:pt idx="116">
                  <c:v>0.56599999999999995</c:v>
                </c:pt>
                <c:pt idx="117">
                  <c:v>0.56699999999999995</c:v>
                </c:pt>
                <c:pt idx="118">
                  <c:v>0.56799999999999995</c:v>
                </c:pt>
                <c:pt idx="119">
                  <c:v>0.56899999999999995</c:v>
                </c:pt>
                <c:pt idx="120">
                  <c:v>0.56999999999999995</c:v>
                </c:pt>
                <c:pt idx="121">
                  <c:v>0.57099999999999995</c:v>
                </c:pt>
                <c:pt idx="122">
                  <c:v>0.57199999999999995</c:v>
                </c:pt>
                <c:pt idx="123">
                  <c:v>0.57299999999999995</c:v>
                </c:pt>
                <c:pt idx="124">
                  <c:v>0.57399999999999995</c:v>
                </c:pt>
                <c:pt idx="125">
                  <c:v>0.57499999999999996</c:v>
                </c:pt>
                <c:pt idx="126">
                  <c:v>0.57599999999999996</c:v>
                </c:pt>
                <c:pt idx="127">
                  <c:v>0.57699999999999996</c:v>
                </c:pt>
                <c:pt idx="128">
                  <c:v>0.57799999999999996</c:v>
                </c:pt>
                <c:pt idx="129">
                  <c:v>0.57899999999999996</c:v>
                </c:pt>
                <c:pt idx="130">
                  <c:v>0.57999999999999996</c:v>
                </c:pt>
                <c:pt idx="131">
                  <c:v>0.58099999999999996</c:v>
                </c:pt>
                <c:pt idx="132">
                  <c:v>0.58199999999999996</c:v>
                </c:pt>
                <c:pt idx="133">
                  <c:v>0.58299999999999996</c:v>
                </c:pt>
                <c:pt idx="134">
                  <c:v>0.58399999999999996</c:v>
                </c:pt>
                <c:pt idx="135">
                  <c:v>0.58499999999999996</c:v>
                </c:pt>
                <c:pt idx="136">
                  <c:v>0.58599999999999997</c:v>
                </c:pt>
                <c:pt idx="137">
                  <c:v>0.58699999999999997</c:v>
                </c:pt>
                <c:pt idx="138">
                  <c:v>0.58799999999999997</c:v>
                </c:pt>
                <c:pt idx="139">
                  <c:v>0.58899999999999997</c:v>
                </c:pt>
                <c:pt idx="140">
                  <c:v>0.59</c:v>
                </c:pt>
                <c:pt idx="141">
                  <c:v>0.59099999999999997</c:v>
                </c:pt>
                <c:pt idx="142">
                  <c:v>0.59199999999999997</c:v>
                </c:pt>
                <c:pt idx="143">
                  <c:v>0.59299999999999997</c:v>
                </c:pt>
                <c:pt idx="144">
                  <c:v>0.59399999999999997</c:v>
                </c:pt>
                <c:pt idx="145">
                  <c:v>0.59499999999999997</c:v>
                </c:pt>
                <c:pt idx="146">
                  <c:v>0.59599999999999997</c:v>
                </c:pt>
                <c:pt idx="147">
                  <c:v>0.59699999999999998</c:v>
                </c:pt>
                <c:pt idx="148">
                  <c:v>0.59799999999999998</c:v>
                </c:pt>
                <c:pt idx="149">
                  <c:v>0.59899999999999998</c:v>
                </c:pt>
                <c:pt idx="150">
                  <c:v>0.6</c:v>
                </c:pt>
                <c:pt idx="151">
                  <c:v>0.60099999999999998</c:v>
                </c:pt>
                <c:pt idx="152">
                  <c:v>0.60199999999999998</c:v>
                </c:pt>
                <c:pt idx="153">
                  <c:v>0.60299999999999998</c:v>
                </c:pt>
                <c:pt idx="154">
                  <c:v>0.60399999999999998</c:v>
                </c:pt>
                <c:pt idx="155">
                  <c:v>0.60499999999999998</c:v>
                </c:pt>
                <c:pt idx="156">
                  <c:v>0.60599999999999998</c:v>
                </c:pt>
                <c:pt idx="157">
                  <c:v>0.60699999999999998</c:v>
                </c:pt>
                <c:pt idx="158">
                  <c:v>0.60799999999999998</c:v>
                </c:pt>
                <c:pt idx="159">
                  <c:v>0.60899999999999999</c:v>
                </c:pt>
                <c:pt idx="160">
                  <c:v>0.61</c:v>
                </c:pt>
                <c:pt idx="161">
                  <c:v>0.61099999999999999</c:v>
                </c:pt>
                <c:pt idx="162">
                  <c:v>0.61199999999999999</c:v>
                </c:pt>
                <c:pt idx="163">
                  <c:v>0.61299999999999999</c:v>
                </c:pt>
                <c:pt idx="164">
                  <c:v>0.61399999999999999</c:v>
                </c:pt>
                <c:pt idx="165">
                  <c:v>0.61499999999999999</c:v>
                </c:pt>
                <c:pt idx="166">
                  <c:v>0.61599999999999999</c:v>
                </c:pt>
                <c:pt idx="167">
                  <c:v>0.61699999999999999</c:v>
                </c:pt>
                <c:pt idx="168">
                  <c:v>0.61799999999999999</c:v>
                </c:pt>
                <c:pt idx="169">
                  <c:v>0.61899999999999999</c:v>
                </c:pt>
                <c:pt idx="170">
                  <c:v>0.62</c:v>
                </c:pt>
                <c:pt idx="171">
                  <c:v>0.621</c:v>
                </c:pt>
                <c:pt idx="172">
                  <c:v>0.622</c:v>
                </c:pt>
                <c:pt idx="173">
                  <c:v>0.623</c:v>
                </c:pt>
                <c:pt idx="174">
                  <c:v>0.624</c:v>
                </c:pt>
                <c:pt idx="175">
                  <c:v>0.625</c:v>
                </c:pt>
                <c:pt idx="176">
                  <c:v>0.626</c:v>
                </c:pt>
                <c:pt idx="177">
                  <c:v>0.627</c:v>
                </c:pt>
                <c:pt idx="178">
                  <c:v>0.628</c:v>
                </c:pt>
                <c:pt idx="179">
                  <c:v>0.629</c:v>
                </c:pt>
                <c:pt idx="180">
                  <c:v>0.63</c:v>
                </c:pt>
                <c:pt idx="181">
                  <c:v>0.63100000000000001</c:v>
                </c:pt>
                <c:pt idx="182">
                  <c:v>0.63200000000000001</c:v>
                </c:pt>
                <c:pt idx="183">
                  <c:v>0.63300000000000001</c:v>
                </c:pt>
                <c:pt idx="184">
                  <c:v>0.63400000000000001</c:v>
                </c:pt>
                <c:pt idx="185">
                  <c:v>0.63500000000000001</c:v>
                </c:pt>
                <c:pt idx="186">
                  <c:v>0.63600000000000001</c:v>
                </c:pt>
                <c:pt idx="187">
                  <c:v>0.63700000000000001</c:v>
                </c:pt>
                <c:pt idx="188">
                  <c:v>0.63800000000000001</c:v>
                </c:pt>
                <c:pt idx="189">
                  <c:v>0.63900000000000001</c:v>
                </c:pt>
                <c:pt idx="190">
                  <c:v>0.64</c:v>
                </c:pt>
                <c:pt idx="191">
                  <c:v>0.64100000000000001</c:v>
                </c:pt>
                <c:pt idx="192">
                  <c:v>0.64200000000000002</c:v>
                </c:pt>
                <c:pt idx="193">
                  <c:v>0.64300000000000002</c:v>
                </c:pt>
                <c:pt idx="194">
                  <c:v>0.64400000000000002</c:v>
                </c:pt>
                <c:pt idx="195">
                  <c:v>0.64500000000000002</c:v>
                </c:pt>
                <c:pt idx="196">
                  <c:v>0.64600000000000002</c:v>
                </c:pt>
                <c:pt idx="197">
                  <c:v>0.64700000000000002</c:v>
                </c:pt>
                <c:pt idx="198">
                  <c:v>0.64800000000000002</c:v>
                </c:pt>
                <c:pt idx="199">
                  <c:v>0.64900000000000002</c:v>
                </c:pt>
                <c:pt idx="200">
                  <c:v>0.65</c:v>
                </c:pt>
                <c:pt idx="201">
                  <c:v>0.65100000000000002</c:v>
                </c:pt>
                <c:pt idx="202">
                  <c:v>0.65200000000000002</c:v>
                </c:pt>
                <c:pt idx="203">
                  <c:v>0.65300000000000002</c:v>
                </c:pt>
                <c:pt idx="204">
                  <c:v>0.65400000000000003</c:v>
                </c:pt>
                <c:pt idx="205">
                  <c:v>0.65500000000000003</c:v>
                </c:pt>
                <c:pt idx="206">
                  <c:v>0.65600000000000003</c:v>
                </c:pt>
                <c:pt idx="207">
                  <c:v>0.65700000000000003</c:v>
                </c:pt>
                <c:pt idx="208">
                  <c:v>0.65800000000000003</c:v>
                </c:pt>
                <c:pt idx="209">
                  <c:v>0.65900000000000003</c:v>
                </c:pt>
                <c:pt idx="210">
                  <c:v>0.66</c:v>
                </c:pt>
                <c:pt idx="211">
                  <c:v>0.66100000000000003</c:v>
                </c:pt>
                <c:pt idx="212">
                  <c:v>0.66200000000000003</c:v>
                </c:pt>
                <c:pt idx="213">
                  <c:v>0.66300000000000003</c:v>
                </c:pt>
                <c:pt idx="214">
                  <c:v>0.66400000000000003</c:v>
                </c:pt>
                <c:pt idx="215">
                  <c:v>0.66500000000000004</c:v>
                </c:pt>
                <c:pt idx="216">
                  <c:v>0.66600000000000004</c:v>
                </c:pt>
                <c:pt idx="217">
                  <c:v>0.66700000000000004</c:v>
                </c:pt>
                <c:pt idx="218">
                  <c:v>0.66800000000000004</c:v>
                </c:pt>
                <c:pt idx="219">
                  <c:v>0.66900000000000004</c:v>
                </c:pt>
                <c:pt idx="220">
                  <c:v>0.67</c:v>
                </c:pt>
                <c:pt idx="221">
                  <c:v>0.67100000000000004</c:v>
                </c:pt>
                <c:pt idx="222">
                  <c:v>0.67200000000000004</c:v>
                </c:pt>
                <c:pt idx="223">
                  <c:v>0.67300000000000004</c:v>
                </c:pt>
                <c:pt idx="224">
                  <c:v>0.67400000000000004</c:v>
                </c:pt>
                <c:pt idx="225">
                  <c:v>0.67500000000000004</c:v>
                </c:pt>
                <c:pt idx="226">
                  <c:v>0.67600000000000005</c:v>
                </c:pt>
                <c:pt idx="227">
                  <c:v>0.67700000000000005</c:v>
                </c:pt>
                <c:pt idx="228">
                  <c:v>0.67800000000000005</c:v>
                </c:pt>
                <c:pt idx="229">
                  <c:v>0.67900000000000005</c:v>
                </c:pt>
                <c:pt idx="230">
                  <c:v>0.68</c:v>
                </c:pt>
                <c:pt idx="231">
                  <c:v>0.68100000000000005</c:v>
                </c:pt>
                <c:pt idx="232">
                  <c:v>0.68200000000000005</c:v>
                </c:pt>
                <c:pt idx="233">
                  <c:v>0.68300000000000005</c:v>
                </c:pt>
                <c:pt idx="234">
                  <c:v>0.68400000000000005</c:v>
                </c:pt>
                <c:pt idx="235">
                  <c:v>0.68500000000000005</c:v>
                </c:pt>
                <c:pt idx="236">
                  <c:v>0.68600000000000005</c:v>
                </c:pt>
                <c:pt idx="237">
                  <c:v>0.68700000000000006</c:v>
                </c:pt>
                <c:pt idx="238">
                  <c:v>0.68799999999999994</c:v>
                </c:pt>
                <c:pt idx="239">
                  <c:v>0.68899999999999995</c:v>
                </c:pt>
                <c:pt idx="240">
                  <c:v>0.69</c:v>
                </c:pt>
                <c:pt idx="241">
                  <c:v>0.69099999999999995</c:v>
                </c:pt>
                <c:pt idx="242">
                  <c:v>0.69199999999999995</c:v>
                </c:pt>
                <c:pt idx="243">
                  <c:v>0.69299999999999995</c:v>
                </c:pt>
                <c:pt idx="244">
                  <c:v>0.69399999999999995</c:v>
                </c:pt>
                <c:pt idx="245">
                  <c:v>0.69499999999999995</c:v>
                </c:pt>
                <c:pt idx="246">
                  <c:v>0.69599999999999995</c:v>
                </c:pt>
                <c:pt idx="247">
                  <c:v>0.69699999999999995</c:v>
                </c:pt>
                <c:pt idx="248">
                  <c:v>0.69799999999999995</c:v>
                </c:pt>
                <c:pt idx="249">
                  <c:v>0.69899999999999995</c:v>
                </c:pt>
                <c:pt idx="250">
                  <c:v>0.7</c:v>
                </c:pt>
                <c:pt idx="251">
                  <c:v>0.70099999999999996</c:v>
                </c:pt>
                <c:pt idx="252">
                  <c:v>0.70199999999999996</c:v>
                </c:pt>
                <c:pt idx="253">
                  <c:v>0.70299999999999996</c:v>
                </c:pt>
                <c:pt idx="254">
                  <c:v>0.70399999999999996</c:v>
                </c:pt>
                <c:pt idx="255">
                  <c:v>0.70499999999999996</c:v>
                </c:pt>
                <c:pt idx="256">
                  <c:v>0.70599999999999996</c:v>
                </c:pt>
                <c:pt idx="257">
                  <c:v>0.70699999999999996</c:v>
                </c:pt>
                <c:pt idx="258">
                  <c:v>0.70799999999999996</c:v>
                </c:pt>
                <c:pt idx="259">
                  <c:v>0.70899999999999996</c:v>
                </c:pt>
                <c:pt idx="260">
                  <c:v>0.71</c:v>
                </c:pt>
                <c:pt idx="261">
                  <c:v>0.71099999999999997</c:v>
                </c:pt>
                <c:pt idx="262">
                  <c:v>0.71199999999999997</c:v>
                </c:pt>
                <c:pt idx="263">
                  <c:v>0.71299999999999997</c:v>
                </c:pt>
                <c:pt idx="264">
                  <c:v>0.71399999999999997</c:v>
                </c:pt>
                <c:pt idx="265">
                  <c:v>0.71499999999999997</c:v>
                </c:pt>
                <c:pt idx="266">
                  <c:v>0.71599999999999997</c:v>
                </c:pt>
                <c:pt idx="267">
                  <c:v>0.71699999999999997</c:v>
                </c:pt>
                <c:pt idx="268">
                  <c:v>0.71799999999999997</c:v>
                </c:pt>
                <c:pt idx="269">
                  <c:v>0.71899999999999997</c:v>
                </c:pt>
                <c:pt idx="270">
                  <c:v>0.72</c:v>
                </c:pt>
                <c:pt idx="271">
                  <c:v>0.72099999999999997</c:v>
                </c:pt>
                <c:pt idx="272">
                  <c:v>0.72199999999999998</c:v>
                </c:pt>
                <c:pt idx="273">
                  <c:v>0.72299999999999998</c:v>
                </c:pt>
                <c:pt idx="274">
                  <c:v>0.72399999999999998</c:v>
                </c:pt>
                <c:pt idx="275">
                  <c:v>0.72499999999999998</c:v>
                </c:pt>
                <c:pt idx="276">
                  <c:v>0.72599999999999998</c:v>
                </c:pt>
                <c:pt idx="277">
                  <c:v>0.72699999999999998</c:v>
                </c:pt>
                <c:pt idx="278">
                  <c:v>0.72799999999999998</c:v>
                </c:pt>
                <c:pt idx="279">
                  <c:v>0.72899999999999998</c:v>
                </c:pt>
                <c:pt idx="280">
                  <c:v>0.73</c:v>
                </c:pt>
                <c:pt idx="281">
                  <c:v>0.73099999999999998</c:v>
                </c:pt>
                <c:pt idx="282">
                  <c:v>0.73199999999999998</c:v>
                </c:pt>
                <c:pt idx="283">
                  <c:v>0.73299999999999998</c:v>
                </c:pt>
                <c:pt idx="284">
                  <c:v>0.73399999999999999</c:v>
                </c:pt>
                <c:pt idx="285">
                  <c:v>0.73499999999999999</c:v>
                </c:pt>
                <c:pt idx="286">
                  <c:v>0.73599999999999999</c:v>
                </c:pt>
                <c:pt idx="287">
                  <c:v>0.73699999999999999</c:v>
                </c:pt>
                <c:pt idx="288">
                  <c:v>0.73799999999999999</c:v>
                </c:pt>
                <c:pt idx="289">
                  <c:v>0.73899999999999999</c:v>
                </c:pt>
                <c:pt idx="290">
                  <c:v>0.74</c:v>
                </c:pt>
                <c:pt idx="291">
                  <c:v>0.74099999999999999</c:v>
                </c:pt>
                <c:pt idx="292">
                  <c:v>0.74199999999999999</c:v>
                </c:pt>
                <c:pt idx="293">
                  <c:v>0.74299999999999999</c:v>
                </c:pt>
                <c:pt idx="294">
                  <c:v>0.74399999999999999</c:v>
                </c:pt>
                <c:pt idx="295">
                  <c:v>0.745</c:v>
                </c:pt>
                <c:pt idx="296">
                  <c:v>0.746</c:v>
                </c:pt>
                <c:pt idx="297">
                  <c:v>0.747</c:v>
                </c:pt>
                <c:pt idx="298">
                  <c:v>0.748</c:v>
                </c:pt>
                <c:pt idx="299">
                  <c:v>0.749</c:v>
                </c:pt>
                <c:pt idx="300">
                  <c:v>0.75</c:v>
                </c:pt>
              </c:numCache>
            </c:numRef>
          </c:xVal>
          <c:yVal>
            <c:numRef>
              <c:f>'DC Sweep'!$C$2:$C$302</c:f>
              <c:numCache>
                <c:formatCode>0.00E+00</c:formatCode>
                <c:ptCount val="301"/>
                <c:pt idx="0">
                  <c:v>4.9996239999999998</c:v>
                </c:pt>
                <c:pt idx="1">
                  <c:v>4.9996090000000004</c:v>
                </c:pt>
                <c:pt idx="2">
                  <c:v>4.9995940000000001</c:v>
                </c:pt>
                <c:pt idx="3">
                  <c:v>4.9995779999999996</c:v>
                </c:pt>
                <c:pt idx="4">
                  <c:v>4.9995609999999999</c:v>
                </c:pt>
                <c:pt idx="5">
                  <c:v>4.9995440000000002</c:v>
                </c:pt>
                <c:pt idx="6">
                  <c:v>4.9995260000000004</c:v>
                </c:pt>
                <c:pt idx="7">
                  <c:v>4.9995070000000004</c:v>
                </c:pt>
                <c:pt idx="8">
                  <c:v>4.9994880000000004</c:v>
                </c:pt>
                <c:pt idx="9">
                  <c:v>4.9994670000000001</c:v>
                </c:pt>
                <c:pt idx="10">
                  <c:v>4.9994459999999998</c:v>
                </c:pt>
                <c:pt idx="11">
                  <c:v>4.9994249999999996</c:v>
                </c:pt>
                <c:pt idx="12">
                  <c:v>4.9994019999999999</c:v>
                </c:pt>
                <c:pt idx="13">
                  <c:v>4.9993790000000002</c:v>
                </c:pt>
                <c:pt idx="14">
                  <c:v>4.9993540000000003</c:v>
                </c:pt>
                <c:pt idx="15">
                  <c:v>4.9993290000000004</c:v>
                </c:pt>
                <c:pt idx="16">
                  <c:v>4.9993020000000001</c:v>
                </c:pt>
                <c:pt idx="17">
                  <c:v>4.9992749999999999</c:v>
                </c:pt>
                <c:pt idx="18">
                  <c:v>4.9992460000000003</c:v>
                </c:pt>
                <c:pt idx="19">
                  <c:v>4.9992159999999997</c:v>
                </c:pt>
                <c:pt idx="20">
                  <c:v>4.9991859999999999</c:v>
                </c:pt>
                <c:pt idx="21">
                  <c:v>4.9991529999999997</c:v>
                </c:pt>
                <c:pt idx="22">
                  <c:v>4.9991199999999996</c:v>
                </c:pt>
                <c:pt idx="23">
                  <c:v>4.999085</c:v>
                </c:pt>
                <c:pt idx="24">
                  <c:v>4.9990490000000003</c:v>
                </c:pt>
                <c:pt idx="25">
                  <c:v>4.9990119999999996</c:v>
                </c:pt>
                <c:pt idx="26">
                  <c:v>4.9989730000000003</c:v>
                </c:pt>
                <c:pt idx="27">
                  <c:v>4.9989319999999999</c:v>
                </c:pt>
                <c:pt idx="28">
                  <c:v>4.9988900000000003</c:v>
                </c:pt>
                <c:pt idx="29">
                  <c:v>4.9988469999999996</c:v>
                </c:pt>
                <c:pt idx="30">
                  <c:v>4.9988010000000003</c:v>
                </c:pt>
                <c:pt idx="31">
                  <c:v>4.9987539999999999</c:v>
                </c:pt>
                <c:pt idx="32">
                  <c:v>4.9987050000000002</c:v>
                </c:pt>
                <c:pt idx="33">
                  <c:v>4.9986540000000002</c:v>
                </c:pt>
                <c:pt idx="34">
                  <c:v>4.9985999999999997</c:v>
                </c:pt>
                <c:pt idx="35">
                  <c:v>4.9985460000000002</c:v>
                </c:pt>
                <c:pt idx="36">
                  <c:v>4.998488</c:v>
                </c:pt>
                <c:pt idx="37">
                  <c:v>4.9984279999999996</c:v>
                </c:pt>
                <c:pt idx="38">
                  <c:v>4.998367</c:v>
                </c:pt>
                <c:pt idx="39">
                  <c:v>4.9983019999999998</c:v>
                </c:pt>
                <c:pt idx="40">
                  <c:v>4.9982350000000002</c:v>
                </c:pt>
                <c:pt idx="41">
                  <c:v>4.9981660000000003</c:v>
                </c:pt>
                <c:pt idx="42">
                  <c:v>4.998094</c:v>
                </c:pt>
                <c:pt idx="43">
                  <c:v>4.9980180000000001</c:v>
                </c:pt>
                <c:pt idx="44">
                  <c:v>4.9979399999999998</c:v>
                </c:pt>
                <c:pt idx="45">
                  <c:v>4.9978590000000001</c:v>
                </c:pt>
                <c:pt idx="46">
                  <c:v>4.9977749999999999</c:v>
                </c:pt>
                <c:pt idx="47">
                  <c:v>4.997687</c:v>
                </c:pt>
                <c:pt idx="48">
                  <c:v>4.9975959999999997</c:v>
                </c:pt>
                <c:pt idx="49">
                  <c:v>4.9975009999999997</c:v>
                </c:pt>
                <c:pt idx="50">
                  <c:v>4.9974030000000003</c:v>
                </c:pt>
                <c:pt idx="51">
                  <c:v>4.9973000000000001</c:v>
                </c:pt>
                <c:pt idx="52">
                  <c:v>4.9971940000000004</c:v>
                </c:pt>
                <c:pt idx="53">
                  <c:v>4.9970829999999999</c:v>
                </c:pt>
                <c:pt idx="54">
                  <c:v>4.9969679999999999</c:v>
                </c:pt>
                <c:pt idx="55">
                  <c:v>4.9968490000000001</c:v>
                </c:pt>
                <c:pt idx="56">
                  <c:v>4.9967249999999996</c:v>
                </c:pt>
                <c:pt idx="57">
                  <c:v>4.9965960000000003</c:v>
                </c:pt>
                <c:pt idx="58">
                  <c:v>4.996461</c:v>
                </c:pt>
                <c:pt idx="59">
                  <c:v>4.9963220000000002</c:v>
                </c:pt>
                <c:pt idx="60">
                  <c:v>4.9961770000000003</c:v>
                </c:pt>
                <c:pt idx="61">
                  <c:v>4.9960269999999998</c:v>
                </c:pt>
                <c:pt idx="62">
                  <c:v>4.99587</c:v>
                </c:pt>
                <c:pt idx="63">
                  <c:v>4.9957070000000003</c:v>
                </c:pt>
                <c:pt idx="64">
                  <c:v>4.9955379999999998</c:v>
                </c:pt>
                <c:pt idx="65">
                  <c:v>4.9953620000000001</c:v>
                </c:pt>
                <c:pt idx="66">
                  <c:v>4.9951800000000004</c:v>
                </c:pt>
                <c:pt idx="67">
                  <c:v>4.9949890000000003</c:v>
                </c:pt>
                <c:pt idx="68">
                  <c:v>4.9947920000000003</c:v>
                </c:pt>
                <c:pt idx="69">
                  <c:v>4.9945870000000001</c:v>
                </c:pt>
                <c:pt idx="70">
                  <c:v>4.9943739999999996</c:v>
                </c:pt>
                <c:pt idx="71">
                  <c:v>4.9941519999999997</c:v>
                </c:pt>
                <c:pt idx="72">
                  <c:v>4.9939210000000003</c:v>
                </c:pt>
                <c:pt idx="73">
                  <c:v>4.9936819999999997</c:v>
                </c:pt>
                <c:pt idx="74">
                  <c:v>4.9934329999999996</c:v>
                </c:pt>
                <c:pt idx="75">
                  <c:v>4.9931739999999998</c:v>
                </c:pt>
                <c:pt idx="76">
                  <c:v>4.9929050000000004</c:v>
                </c:pt>
                <c:pt idx="77">
                  <c:v>4.9926259999999996</c:v>
                </c:pt>
                <c:pt idx="78">
                  <c:v>4.9923349999999997</c:v>
                </c:pt>
                <c:pt idx="79">
                  <c:v>4.9920330000000002</c:v>
                </c:pt>
                <c:pt idx="80">
                  <c:v>4.9917189999999998</c:v>
                </c:pt>
                <c:pt idx="81">
                  <c:v>4.9913930000000004</c:v>
                </c:pt>
                <c:pt idx="82">
                  <c:v>4.9910540000000001</c:v>
                </c:pt>
                <c:pt idx="83">
                  <c:v>4.9907009999999996</c:v>
                </c:pt>
                <c:pt idx="84">
                  <c:v>4.990335</c:v>
                </c:pt>
                <c:pt idx="85">
                  <c:v>4.989954</c:v>
                </c:pt>
                <c:pt idx="86">
                  <c:v>4.9895579999999997</c:v>
                </c:pt>
                <c:pt idx="87">
                  <c:v>4.989147</c:v>
                </c:pt>
                <c:pt idx="88">
                  <c:v>4.9887189999999997</c:v>
                </c:pt>
                <c:pt idx="89">
                  <c:v>4.9882749999999998</c:v>
                </c:pt>
                <c:pt idx="90">
                  <c:v>4.9878130000000001</c:v>
                </c:pt>
                <c:pt idx="91">
                  <c:v>4.9873320000000003</c:v>
                </c:pt>
                <c:pt idx="92">
                  <c:v>4.9868329999999998</c:v>
                </c:pt>
                <c:pt idx="93">
                  <c:v>4.9863150000000003</c:v>
                </c:pt>
                <c:pt idx="94">
                  <c:v>4.9857750000000003</c:v>
                </c:pt>
                <c:pt idx="95">
                  <c:v>4.9852150000000002</c:v>
                </c:pt>
                <c:pt idx="96">
                  <c:v>4.9846320000000004</c:v>
                </c:pt>
                <c:pt idx="97">
                  <c:v>4.9840270000000002</c:v>
                </c:pt>
                <c:pt idx="98">
                  <c:v>4.9833970000000001</c:v>
                </c:pt>
                <c:pt idx="99">
                  <c:v>4.9827440000000003</c:v>
                </c:pt>
                <c:pt idx="100">
                  <c:v>4.9820640000000003</c:v>
                </c:pt>
                <c:pt idx="101">
                  <c:v>4.981357</c:v>
                </c:pt>
                <c:pt idx="102">
                  <c:v>4.9806229999999996</c:v>
                </c:pt>
                <c:pt idx="103">
                  <c:v>4.9798590000000003</c:v>
                </c:pt>
                <c:pt idx="104">
                  <c:v>4.9790660000000004</c:v>
                </c:pt>
                <c:pt idx="105">
                  <c:v>4.9782409999999997</c:v>
                </c:pt>
                <c:pt idx="106">
                  <c:v>4.9773839999999998</c:v>
                </c:pt>
                <c:pt idx="107">
                  <c:v>4.9764929999999996</c:v>
                </c:pt>
                <c:pt idx="108">
                  <c:v>4.9755669999999999</c:v>
                </c:pt>
                <c:pt idx="109">
                  <c:v>4.9746050000000004</c:v>
                </c:pt>
                <c:pt idx="110">
                  <c:v>4.9736039999999999</c:v>
                </c:pt>
                <c:pt idx="111">
                  <c:v>4.9725650000000003</c:v>
                </c:pt>
                <c:pt idx="112">
                  <c:v>4.9714840000000002</c:v>
                </c:pt>
                <c:pt idx="113">
                  <c:v>4.9703609999999996</c:v>
                </c:pt>
                <c:pt idx="114">
                  <c:v>4.9691929999999997</c:v>
                </c:pt>
                <c:pt idx="115">
                  <c:v>4.9679799999999998</c:v>
                </c:pt>
                <c:pt idx="116">
                  <c:v>4.9667190000000003</c:v>
                </c:pt>
                <c:pt idx="117">
                  <c:v>4.965408</c:v>
                </c:pt>
                <c:pt idx="118">
                  <c:v>4.9640459999999997</c:v>
                </c:pt>
                <c:pt idx="119">
                  <c:v>4.9626299999999999</c:v>
                </c:pt>
                <c:pt idx="120">
                  <c:v>4.9611580000000002</c:v>
                </c:pt>
                <c:pt idx="121">
                  <c:v>4.9596289999999996</c:v>
                </c:pt>
                <c:pt idx="122">
                  <c:v>4.9580390000000003</c:v>
                </c:pt>
                <c:pt idx="123">
                  <c:v>4.9563870000000003</c:v>
                </c:pt>
                <c:pt idx="124">
                  <c:v>4.954669</c:v>
                </c:pt>
                <c:pt idx="125">
                  <c:v>4.9528840000000001</c:v>
                </c:pt>
                <c:pt idx="126">
                  <c:v>4.9510290000000001</c:v>
                </c:pt>
                <c:pt idx="127">
                  <c:v>4.9491009999999998</c:v>
                </c:pt>
                <c:pt idx="128">
                  <c:v>4.9470970000000003</c:v>
                </c:pt>
                <c:pt idx="129">
                  <c:v>4.9450139999999996</c:v>
                </c:pt>
                <c:pt idx="130">
                  <c:v>4.94285</c:v>
                </c:pt>
                <c:pt idx="131">
                  <c:v>4.9405989999999997</c:v>
                </c:pt>
                <c:pt idx="132">
                  <c:v>4.9382619999999999</c:v>
                </c:pt>
                <c:pt idx="133">
                  <c:v>4.9358310000000003</c:v>
                </c:pt>
                <c:pt idx="134">
                  <c:v>4.9333049999999998</c:v>
                </c:pt>
                <c:pt idx="135">
                  <c:v>4.9306799999999997</c:v>
                </c:pt>
                <c:pt idx="136">
                  <c:v>4.9279520000000003</c:v>
                </c:pt>
                <c:pt idx="137">
                  <c:v>4.9251170000000002</c:v>
                </c:pt>
                <c:pt idx="138">
                  <c:v>4.9221700000000004</c:v>
                </c:pt>
                <c:pt idx="139">
                  <c:v>4.9191070000000003</c:v>
                </c:pt>
                <c:pt idx="140">
                  <c:v>4.9159240000000004</c:v>
                </c:pt>
                <c:pt idx="141">
                  <c:v>4.9126159999999999</c:v>
                </c:pt>
                <c:pt idx="142">
                  <c:v>4.9091779999999998</c:v>
                </c:pt>
                <c:pt idx="143">
                  <c:v>4.9056040000000003</c:v>
                </c:pt>
                <c:pt idx="144">
                  <c:v>4.901891</c:v>
                </c:pt>
                <c:pt idx="145">
                  <c:v>4.8980319999999997</c:v>
                </c:pt>
                <c:pt idx="146">
                  <c:v>4.8940219999999997</c:v>
                </c:pt>
                <c:pt idx="147">
                  <c:v>4.8898529999999996</c:v>
                </c:pt>
                <c:pt idx="148">
                  <c:v>4.8855209999999998</c:v>
                </c:pt>
                <c:pt idx="149">
                  <c:v>4.8810200000000004</c:v>
                </c:pt>
                <c:pt idx="150">
                  <c:v>4.876341</c:v>
                </c:pt>
                <c:pt idx="151">
                  <c:v>4.87148</c:v>
                </c:pt>
                <c:pt idx="152">
                  <c:v>4.8664269999999998</c:v>
                </c:pt>
                <c:pt idx="153">
                  <c:v>4.8611760000000004</c:v>
                </c:pt>
                <c:pt idx="154">
                  <c:v>4.8557199999999998</c:v>
                </c:pt>
                <c:pt idx="155">
                  <c:v>4.8500490000000003</c:v>
                </c:pt>
                <c:pt idx="156">
                  <c:v>4.844157</c:v>
                </c:pt>
                <c:pt idx="157">
                  <c:v>4.8380330000000002</c:v>
                </c:pt>
                <c:pt idx="158">
                  <c:v>4.8316699999999999</c:v>
                </c:pt>
                <c:pt idx="159">
                  <c:v>4.8250570000000002</c:v>
                </c:pt>
                <c:pt idx="160">
                  <c:v>4.8181859999999999</c:v>
                </c:pt>
                <c:pt idx="161">
                  <c:v>4.811045</c:v>
                </c:pt>
                <c:pt idx="162">
                  <c:v>4.8036260000000004</c:v>
                </c:pt>
                <c:pt idx="163">
                  <c:v>4.7959160000000001</c:v>
                </c:pt>
                <c:pt idx="164">
                  <c:v>4.7879040000000002</c:v>
                </c:pt>
                <c:pt idx="165">
                  <c:v>4.779579</c:v>
                </c:pt>
                <c:pt idx="166">
                  <c:v>4.7709279999999996</c:v>
                </c:pt>
                <c:pt idx="167">
                  <c:v>4.7619400000000001</c:v>
                </c:pt>
                <c:pt idx="168">
                  <c:v>4.7526010000000003</c:v>
                </c:pt>
                <c:pt idx="169">
                  <c:v>4.7428970000000001</c:v>
                </c:pt>
                <c:pt idx="170">
                  <c:v>4.7328140000000003</c:v>
                </c:pt>
                <c:pt idx="171">
                  <c:v>4.7223379999999997</c:v>
                </c:pt>
                <c:pt idx="172">
                  <c:v>4.7114529999999997</c:v>
                </c:pt>
                <c:pt idx="173">
                  <c:v>4.7001439999999999</c:v>
                </c:pt>
                <c:pt idx="174">
                  <c:v>4.6883939999999997</c:v>
                </c:pt>
                <c:pt idx="175">
                  <c:v>4.6761869999999996</c:v>
                </c:pt>
                <c:pt idx="176">
                  <c:v>4.6635039999999996</c:v>
                </c:pt>
                <c:pt idx="177">
                  <c:v>4.6503269999999999</c:v>
                </c:pt>
                <c:pt idx="178">
                  <c:v>4.6366389999999997</c:v>
                </c:pt>
                <c:pt idx="179">
                  <c:v>4.6224170000000004</c:v>
                </c:pt>
                <c:pt idx="180">
                  <c:v>4.6076439999999996</c:v>
                </c:pt>
                <c:pt idx="181">
                  <c:v>4.5922960000000002</c:v>
                </c:pt>
                <c:pt idx="182">
                  <c:v>4.5763530000000001</c:v>
                </c:pt>
                <c:pt idx="183">
                  <c:v>4.5597919999999998</c:v>
                </c:pt>
                <c:pt idx="184">
                  <c:v>4.5425880000000003</c:v>
                </c:pt>
                <c:pt idx="185">
                  <c:v>4.524718</c:v>
                </c:pt>
                <c:pt idx="186">
                  <c:v>4.506157</c:v>
                </c:pt>
                <c:pt idx="187">
                  <c:v>4.4868769999999998</c:v>
                </c:pt>
                <c:pt idx="188">
                  <c:v>4.4668520000000003</c:v>
                </c:pt>
                <c:pt idx="189">
                  <c:v>4.446053</c:v>
                </c:pt>
                <c:pt idx="190">
                  <c:v>4.4244519999999996</c:v>
                </c:pt>
                <c:pt idx="191">
                  <c:v>4.4020169999999998</c:v>
                </c:pt>
                <c:pt idx="192">
                  <c:v>4.3787180000000001</c:v>
                </c:pt>
                <c:pt idx="193">
                  <c:v>4.3545220000000002</c:v>
                </c:pt>
                <c:pt idx="194">
                  <c:v>4.3293949999999999</c:v>
                </c:pt>
                <c:pt idx="195">
                  <c:v>4.3033020000000004</c:v>
                </c:pt>
                <c:pt idx="196">
                  <c:v>4.2762079999999996</c:v>
                </c:pt>
                <c:pt idx="197">
                  <c:v>4.248075</c:v>
                </c:pt>
                <c:pt idx="198">
                  <c:v>4.2188629999999998</c:v>
                </c:pt>
                <c:pt idx="199">
                  <c:v>4.1885339999999998</c:v>
                </c:pt>
                <c:pt idx="200">
                  <c:v>4.1570460000000002</c:v>
                </c:pt>
                <c:pt idx="201">
                  <c:v>4.1243550000000004</c:v>
                </c:pt>
                <c:pt idx="202">
                  <c:v>4.0904179999999997</c:v>
                </c:pt>
                <c:pt idx="203">
                  <c:v>4.0551880000000002</c:v>
                </c:pt>
                <c:pt idx="204">
                  <c:v>4.018618</c:v>
                </c:pt>
                <c:pt idx="205">
                  <c:v>3.9806590000000002</c:v>
                </c:pt>
                <c:pt idx="206">
                  <c:v>3.9412609999999999</c:v>
                </c:pt>
                <c:pt idx="207">
                  <c:v>3.9003709999999998</c:v>
                </c:pt>
                <c:pt idx="208">
                  <c:v>3.8579340000000002</c:v>
                </c:pt>
                <c:pt idx="209">
                  <c:v>3.8138960000000002</c:v>
                </c:pt>
                <c:pt idx="210">
                  <c:v>3.7681979999999999</c:v>
                </c:pt>
                <c:pt idx="211">
                  <c:v>3.7207810000000001</c:v>
                </c:pt>
                <c:pt idx="212">
                  <c:v>3.6715819999999999</c:v>
                </c:pt>
                <c:pt idx="213">
                  <c:v>3.6205400000000001</c:v>
                </c:pt>
                <c:pt idx="214">
                  <c:v>3.5675880000000002</c:v>
                </c:pt>
                <c:pt idx="215">
                  <c:v>3.5126599999999999</c:v>
                </c:pt>
                <c:pt idx="216">
                  <c:v>3.4556840000000002</c:v>
                </c:pt>
                <c:pt idx="217">
                  <c:v>3.3965909999999999</c:v>
                </c:pt>
                <c:pt idx="218">
                  <c:v>3.335305</c:v>
                </c:pt>
                <c:pt idx="219">
                  <c:v>3.2717520000000002</c:v>
                </c:pt>
                <c:pt idx="220">
                  <c:v>3.2058529999999998</c:v>
                </c:pt>
                <c:pt idx="221">
                  <c:v>3.137527</c:v>
                </c:pt>
                <c:pt idx="222">
                  <c:v>3.0666910000000001</c:v>
                </c:pt>
                <c:pt idx="223">
                  <c:v>2.9932609999999999</c:v>
                </c:pt>
                <c:pt idx="224">
                  <c:v>2.9171490000000002</c:v>
                </c:pt>
                <c:pt idx="225">
                  <c:v>2.8382649999999998</c:v>
                </c:pt>
                <c:pt idx="226">
                  <c:v>2.7565170000000001</c:v>
                </c:pt>
                <c:pt idx="227">
                  <c:v>2.6718099999999998</c:v>
                </c:pt>
                <c:pt idx="228">
                  <c:v>2.5840480000000001</c:v>
                </c:pt>
                <c:pt idx="229">
                  <c:v>2.4931299999999998</c:v>
                </c:pt>
                <c:pt idx="230">
                  <c:v>2.3989549999999999</c:v>
                </c:pt>
                <c:pt idx="231">
                  <c:v>2.301418</c:v>
                </c:pt>
                <c:pt idx="232">
                  <c:v>2.2004130000000002</c:v>
                </c:pt>
                <c:pt idx="233">
                  <c:v>2.0958290000000002</c:v>
                </c:pt>
                <c:pt idx="234">
                  <c:v>1.9875560000000001</c:v>
                </c:pt>
                <c:pt idx="235">
                  <c:v>1.87548</c:v>
                </c:pt>
                <c:pt idx="236">
                  <c:v>1.7594829999999999</c:v>
                </c:pt>
                <c:pt idx="237">
                  <c:v>1.639448</c:v>
                </c:pt>
                <c:pt idx="238">
                  <c:v>1.515253</c:v>
                </c:pt>
                <c:pt idx="239">
                  <c:v>1.386774</c:v>
                </c:pt>
                <c:pt idx="240">
                  <c:v>1.2538879999999999</c:v>
                </c:pt>
                <c:pt idx="241">
                  <c:v>1.116465</c:v>
                </c:pt>
                <c:pt idx="242">
                  <c:v>0.97437689999999999</c:v>
                </c:pt>
                <c:pt idx="243">
                  <c:v>0.82749209999999995</c:v>
                </c:pt>
                <c:pt idx="244">
                  <c:v>0.67567759999999999</c:v>
                </c:pt>
                <c:pt idx="245">
                  <c:v>0.51879850000000005</c:v>
                </c:pt>
                <c:pt idx="246">
                  <c:v>0.3567282</c:v>
                </c:pt>
                <c:pt idx="247">
                  <c:v>0.19477710000000001</c:v>
                </c:pt>
                <c:pt idx="248">
                  <c:v>0.1197872</c:v>
                </c:pt>
                <c:pt idx="249">
                  <c:v>9.6867170000000002E-2</c:v>
                </c:pt>
                <c:pt idx="250">
                  <c:v>8.4561150000000002E-2</c:v>
                </c:pt>
                <c:pt idx="251">
                  <c:v>7.6349E-2</c:v>
                </c:pt>
                <c:pt idx="252">
                  <c:v>7.0189360000000006E-2</c:v>
                </c:pt>
                <c:pt idx="253">
                  <c:v>6.5287159999999997E-2</c:v>
                </c:pt>
                <c:pt idx="254">
                  <c:v>6.1298119999999998E-2</c:v>
                </c:pt>
                <c:pt idx="255">
                  <c:v>5.7925299999999999E-2</c:v>
                </c:pt>
                <c:pt idx="256">
                  <c:v>5.501404E-2</c:v>
                </c:pt>
                <c:pt idx="257">
                  <c:v>5.2464469999999999E-2</c:v>
                </c:pt>
                <c:pt idx="258">
                  <c:v>5.020459E-2</c:v>
                </c:pt>
                <c:pt idx="259">
                  <c:v>4.818149E-2</c:v>
                </c:pt>
                <c:pt idx="260">
                  <c:v>4.6355349999999997E-2</c:v>
                </c:pt>
                <c:pt idx="261">
                  <c:v>4.4695470000000001E-2</c:v>
                </c:pt>
                <c:pt idx="262">
                  <c:v>4.3177680000000003E-2</c:v>
                </c:pt>
                <c:pt idx="263">
                  <c:v>4.1782649999999998E-2</c:v>
                </c:pt>
                <c:pt idx="264">
                  <c:v>4.0494660000000002E-2</c:v>
                </c:pt>
                <c:pt idx="265">
                  <c:v>3.9300759999999997E-2</c:v>
                </c:pt>
                <c:pt idx="266">
                  <c:v>3.8190160000000001E-2</c:v>
                </c:pt>
                <c:pt idx="267">
                  <c:v>3.7153789999999999E-2</c:v>
                </c:pt>
                <c:pt idx="268">
                  <c:v>3.6183930000000003E-2</c:v>
                </c:pt>
                <c:pt idx="269">
                  <c:v>3.5273980000000003E-2</c:v>
                </c:pt>
                <c:pt idx="270">
                  <c:v>3.4418240000000003E-2</c:v>
                </c:pt>
                <c:pt idx="271">
                  <c:v>3.3611759999999997E-2</c:v>
                </c:pt>
                <c:pt idx="272">
                  <c:v>3.2850200000000003E-2</c:v>
                </c:pt>
                <c:pt idx="273">
                  <c:v>3.2129779999999997E-2</c:v>
                </c:pt>
                <c:pt idx="274">
                  <c:v>3.1447120000000002E-2</c:v>
                </c:pt>
                <c:pt idx="275">
                  <c:v>3.0799239999999999E-2</c:v>
                </c:pt>
                <c:pt idx="276">
                  <c:v>3.018349E-2</c:v>
                </c:pt>
                <c:pt idx="277">
                  <c:v>2.9597479999999999E-2</c:v>
                </c:pt>
                <c:pt idx="278">
                  <c:v>2.9039079999999998E-2</c:v>
                </c:pt>
                <c:pt idx="279">
                  <c:v>2.850635E-2</c:v>
                </c:pt>
                <c:pt idx="280">
                  <c:v>2.799755E-2</c:v>
                </c:pt>
                <c:pt idx="281">
                  <c:v>2.7511109999999998E-2</c:v>
                </c:pt>
                <c:pt idx="282">
                  <c:v>2.7045570000000001E-2</c:v>
                </c:pt>
                <c:pt idx="283">
                  <c:v>2.6599629999999999E-2</c:v>
                </c:pt>
                <c:pt idx="284">
                  <c:v>2.617208E-2</c:v>
                </c:pt>
                <c:pt idx="285">
                  <c:v>2.5761820000000001E-2</c:v>
                </c:pt>
                <c:pt idx="286">
                  <c:v>2.5367839999999999E-2</c:v>
                </c:pt>
                <c:pt idx="287">
                  <c:v>2.49892E-2</c:v>
                </c:pt>
                <c:pt idx="288">
                  <c:v>2.4625040000000001E-2</c:v>
                </c:pt>
                <c:pt idx="289">
                  <c:v>2.4274569999999999E-2</c:v>
                </c:pt>
                <c:pt idx="290">
                  <c:v>2.393706E-2</c:v>
                </c:pt>
                <c:pt idx="291">
                  <c:v>2.361181E-2</c:v>
                </c:pt>
                <c:pt idx="292">
                  <c:v>2.329819E-2</c:v>
                </c:pt>
                <c:pt idx="293">
                  <c:v>2.299561E-2</c:v>
                </c:pt>
                <c:pt idx="294">
                  <c:v>2.270353E-2</c:v>
                </c:pt>
                <c:pt idx="295">
                  <c:v>2.2421409999999999E-2</c:v>
                </c:pt>
                <c:pt idx="296">
                  <c:v>2.21488E-2</c:v>
                </c:pt>
                <c:pt idx="297">
                  <c:v>2.188522E-2</c:v>
                </c:pt>
                <c:pt idx="298">
                  <c:v>2.163027E-2</c:v>
                </c:pt>
                <c:pt idx="299">
                  <c:v>2.1383550000000001E-2</c:v>
                </c:pt>
                <c:pt idx="300">
                  <c:v>2.1144679999999999E-2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C29-40B1-A908-3B592957C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8183144"/>
        <c:axId val="628184128"/>
      </c:scatterChart>
      <c:valAx>
        <c:axId val="628183144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Base to Emitter Voltage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4128"/>
        <c:crosses val="autoZero"/>
        <c:crossBetween val="midCat"/>
      </c:valAx>
      <c:valAx>
        <c:axId val="62818412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Collector to Emitter 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8183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  <a:latin typeface="Symbol" panose="05050102010706020507" pitchFamily="18" charset="2"/>
              </a:rPr>
              <a:t>D</a:t>
            </a:r>
            <a:r>
              <a:rPr lang="en-US"/>
              <a:t>[V(ce)]/</a:t>
            </a:r>
            <a:r>
              <a:rPr lang="en-US">
                <a:latin typeface="Symbol" panose="05050102010706020507" pitchFamily="18" charset="2"/>
              </a:rPr>
              <a:t>D</a:t>
            </a:r>
            <a:r>
              <a:rPr lang="en-US"/>
              <a:t>[V(be)]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'DC Sweep'!$P$2</c:f>
              <c:strCache>
                <c:ptCount val="1"/>
                <c:pt idx="0">
                  <c:v>d[V(ce)]/d[V(be)]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'DC Sweep'!$O$3:$O$248</c:f>
              <c:numCache>
                <c:formatCode>0.00E+00</c:formatCode>
                <c:ptCount val="246"/>
                <c:pt idx="0">
                  <c:v>0.45100000000000001</c:v>
                </c:pt>
                <c:pt idx="1">
                  <c:v>0.45200000000000001</c:v>
                </c:pt>
                <c:pt idx="2">
                  <c:v>0.45300000000000001</c:v>
                </c:pt>
                <c:pt idx="3">
                  <c:v>0.45400000000000001</c:v>
                </c:pt>
                <c:pt idx="4">
                  <c:v>0.45500000000000002</c:v>
                </c:pt>
                <c:pt idx="5">
                  <c:v>0.45600000000000002</c:v>
                </c:pt>
                <c:pt idx="6">
                  <c:v>0.45700000000000002</c:v>
                </c:pt>
                <c:pt idx="7">
                  <c:v>0.45800000000000002</c:v>
                </c:pt>
                <c:pt idx="8">
                  <c:v>0.45900000000000002</c:v>
                </c:pt>
                <c:pt idx="9">
                  <c:v>0.46</c:v>
                </c:pt>
                <c:pt idx="10">
                  <c:v>0.46100000000000002</c:v>
                </c:pt>
                <c:pt idx="11">
                  <c:v>0.46200000000000002</c:v>
                </c:pt>
                <c:pt idx="12">
                  <c:v>0.46300000000000002</c:v>
                </c:pt>
                <c:pt idx="13">
                  <c:v>0.46400000000000002</c:v>
                </c:pt>
                <c:pt idx="14">
                  <c:v>0.46500000000000002</c:v>
                </c:pt>
                <c:pt idx="15">
                  <c:v>0.46600000000000003</c:v>
                </c:pt>
                <c:pt idx="16">
                  <c:v>0.46700000000000003</c:v>
                </c:pt>
                <c:pt idx="17">
                  <c:v>0.46800000000000003</c:v>
                </c:pt>
                <c:pt idx="18">
                  <c:v>0.46899999999999997</c:v>
                </c:pt>
                <c:pt idx="19">
                  <c:v>0.47</c:v>
                </c:pt>
                <c:pt idx="20">
                  <c:v>0.47099999999999997</c:v>
                </c:pt>
                <c:pt idx="21">
                  <c:v>0.47199999999999998</c:v>
                </c:pt>
                <c:pt idx="22">
                  <c:v>0.47299999999999998</c:v>
                </c:pt>
                <c:pt idx="23">
                  <c:v>0.47399999999999998</c:v>
                </c:pt>
                <c:pt idx="24">
                  <c:v>0.47499999999999998</c:v>
                </c:pt>
                <c:pt idx="25">
                  <c:v>0.47599999999999998</c:v>
                </c:pt>
                <c:pt idx="26">
                  <c:v>0.47699999999999998</c:v>
                </c:pt>
                <c:pt idx="27">
                  <c:v>0.47799999999999998</c:v>
                </c:pt>
                <c:pt idx="28">
                  <c:v>0.47899999999999998</c:v>
                </c:pt>
                <c:pt idx="29">
                  <c:v>0.48</c:v>
                </c:pt>
                <c:pt idx="30">
                  <c:v>0.48099999999999998</c:v>
                </c:pt>
                <c:pt idx="31">
                  <c:v>0.48199999999999998</c:v>
                </c:pt>
                <c:pt idx="32">
                  <c:v>0.48299999999999998</c:v>
                </c:pt>
                <c:pt idx="33">
                  <c:v>0.48399999999999999</c:v>
                </c:pt>
                <c:pt idx="34">
                  <c:v>0.48499999999999999</c:v>
                </c:pt>
                <c:pt idx="35">
                  <c:v>0.48599999999999999</c:v>
                </c:pt>
                <c:pt idx="36">
                  <c:v>0.48699999999999999</c:v>
                </c:pt>
                <c:pt idx="37">
                  <c:v>0.48799999999999999</c:v>
                </c:pt>
                <c:pt idx="38">
                  <c:v>0.48899999999999999</c:v>
                </c:pt>
                <c:pt idx="39">
                  <c:v>0.49</c:v>
                </c:pt>
                <c:pt idx="40">
                  <c:v>0.49099999999999999</c:v>
                </c:pt>
                <c:pt idx="41">
                  <c:v>0.49199999999999999</c:v>
                </c:pt>
                <c:pt idx="42">
                  <c:v>0.49299999999999999</c:v>
                </c:pt>
                <c:pt idx="43">
                  <c:v>0.49399999999999999</c:v>
                </c:pt>
                <c:pt idx="44">
                  <c:v>0.495</c:v>
                </c:pt>
                <c:pt idx="45">
                  <c:v>0.496</c:v>
                </c:pt>
                <c:pt idx="46">
                  <c:v>0.497</c:v>
                </c:pt>
                <c:pt idx="47">
                  <c:v>0.498</c:v>
                </c:pt>
                <c:pt idx="48">
                  <c:v>0.499</c:v>
                </c:pt>
                <c:pt idx="49">
                  <c:v>0.5</c:v>
                </c:pt>
                <c:pt idx="50">
                  <c:v>0.501</c:v>
                </c:pt>
                <c:pt idx="51">
                  <c:v>0.502</c:v>
                </c:pt>
                <c:pt idx="52">
                  <c:v>0.503</c:v>
                </c:pt>
                <c:pt idx="53">
                  <c:v>0.504</c:v>
                </c:pt>
                <c:pt idx="54">
                  <c:v>0.505</c:v>
                </c:pt>
                <c:pt idx="55">
                  <c:v>0.50600000000000001</c:v>
                </c:pt>
                <c:pt idx="56">
                  <c:v>0.50700000000000001</c:v>
                </c:pt>
                <c:pt idx="57">
                  <c:v>0.50800000000000001</c:v>
                </c:pt>
                <c:pt idx="58">
                  <c:v>0.50900000000000001</c:v>
                </c:pt>
                <c:pt idx="59">
                  <c:v>0.51</c:v>
                </c:pt>
                <c:pt idx="60">
                  <c:v>0.51100000000000001</c:v>
                </c:pt>
                <c:pt idx="61">
                  <c:v>0.51200000000000001</c:v>
                </c:pt>
                <c:pt idx="62">
                  <c:v>0.51300000000000001</c:v>
                </c:pt>
                <c:pt idx="63">
                  <c:v>0.51400000000000001</c:v>
                </c:pt>
                <c:pt idx="64">
                  <c:v>0.51500000000000001</c:v>
                </c:pt>
                <c:pt idx="65">
                  <c:v>0.51600000000000001</c:v>
                </c:pt>
                <c:pt idx="66">
                  <c:v>0.51700000000000002</c:v>
                </c:pt>
                <c:pt idx="67">
                  <c:v>0.51800000000000002</c:v>
                </c:pt>
                <c:pt idx="68">
                  <c:v>0.51900000000000002</c:v>
                </c:pt>
                <c:pt idx="69">
                  <c:v>0.52</c:v>
                </c:pt>
                <c:pt idx="70">
                  <c:v>0.52100000000000002</c:v>
                </c:pt>
                <c:pt idx="71">
                  <c:v>0.52200000000000002</c:v>
                </c:pt>
                <c:pt idx="72">
                  <c:v>0.52300000000000002</c:v>
                </c:pt>
                <c:pt idx="73">
                  <c:v>0.52400000000000002</c:v>
                </c:pt>
                <c:pt idx="74">
                  <c:v>0.52500000000000002</c:v>
                </c:pt>
                <c:pt idx="75">
                  <c:v>0.52600000000000002</c:v>
                </c:pt>
                <c:pt idx="76">
                  <c:v>0.52700000000000002</c:v>
                </c:pt>
                <c:pt idx="77">
                  <c:v>0.52800000000000002</c:v>
                </c:pt>
                <c:pt idx="78">
                  <c:v>0.52900000000000003</c:v>
                </c:pt>
                <c:pt idx="79">
                  <c:v>0.53</c:v>
                </c:pt>
                <c:pt idx="80">
                  <c:v>0.53100000000000003</c:v>
                </c:pt>
                <c:pt idx="81">
                  <c:v>0.53200000000000003</c:v>
                </c:pt>
                <c:pt idx="82">
                  <c:v>0.53300000000000003</c:v>
                </c:pt>
                <c:pt idx="83">
                  <c:v>0.53400000000000003</c:v>
                </c:pt>
                <c:pt idx="84">
                  <c:v>0.53500000000000003</c:v>
                </c:pt>
                <c:pt idx="85">
                  <c:v>0.53600000000000003</c:v>
                </c:pt>
                <c:pt idx="86">
                  <c:v>0.53700000000000003</c:v>
                </c:pt>
                <c:pt idx="87">
                  <c:v>0.53800000000000003</c:v>
                </c:pt>
                <c:pt idx="88">
                  <c:v>0.53900000000000003</c:v>
                </c:pt>
                <c:pt idx="89">
                  <c:v>0.54</c:v>
                </c:pt>
                <c:pt idx="90">
                  <c:v>0.54100000000000004</c:v>
                </c:pt>
                <c:pt idx="91">
                  <c:v>0.54200000000000004</c:v>
                </c:pt>
                <c:pt idx="92">
                  <c:v>0.54300000000000004</c:v>
                </c:pt>
                <c:pt idx="93">
                  <c:v>0.54400000000000004</c:v>
                </c:pt>
                <c:pt idx="94">
                  <c:v>0.54500000000000004</c:v>
                </c:pt>
                <c:pt idx="95">
                  <c:v>0.54600000000000004</c:v>
                </c:pt>
                <c:pt idx="96">
                  <c:v>0.54700000000000004</c:v>
                </c:pt>
                <c:pt idx="97">
                  <c:v>0.54800000000000004</c:v>
                </c:pt>
                <c:pt idx="98">
                  <c:v>0.54900000000000004</c:v>
                </c:pt>
                <c:pt idx="99">
                  <c:v>0.55000000000000004</c:v>
                </c:pt>
                <c:pt idx="100">
                  <c:v>0.55100000000000005</c:v>
                </c:pt>
                <c:pt idx="101">
                  <c:v>0.55200000000000005</c:v>
                </c:pt>
                <c:pt idx="102">
                  <c:v>0.55300000000000005</c:v>
                </c:pt>
                <c:pt idx="103">
                  <c:v>0.55400000000000005</c:v>
                </c:pt>
                <c:pt idx="104">
                  <c:v>0.55500000000000005</c:v>
                </c:pt>
                <c:pt idx="105">
                  <c:v>0.55600000000000005</c:v>
                </c:pt>
                <c:pt idx="106">
                  <c:v>0.55700000000000005</c:v>
                </c:pt>
                <c:pt idx="107">
                  <c:v>0.55800000000000005</c:v>
                </c:pt>
                <c:pt idx="108">
                  <c:v>0.55900000000000005</c:v>
                </c:pt>
                <c:pt idx="109">
                  <c:v>0.56000000000000005</c:v>
                </c:pt>
                <c:pt idx="110">
                  <c:v>0.56100000000000005</c:v>
                </c:pt>
                <c:pt idx="111">
                  <c:v>0.56200000000000006</c:v>
                </c:pt>
                <c:pt idx="112">
                  <c:v>0.56299999999999994</c:v>
                </c:pt>
                <c:pt idx="113">
                  <c:v>0.56399999999999995</c:v>
                </c:pt>
                <c:pt idx="114">
                  <c:v>0.56499999999999995</c:v>
                </c:pt>
                <c:pt idx="115">
                  <c:v>0.56599999999999995</c:v>
                </c:pt>
                <c:pt idx="116">
                  <c:v>0.56699999999999995</c:v>
                </c:pt>
                <c:pt idx="117">
                  <c:v>0.56799999999999995</c:v>
                </c:pt>
                <c:pt idx="118">
                  <c:v>0.56899999999999995</c:v>
                </c:pt>
                <c:pt idx="119">
                  <c:v>0.56999999999999995</c:v>
                </c:pt>
                <c:pt idx="120">
                  <c:v>0.57099999999999995</c:v>
                </c:pt>
                <c:pt idx="121">
                  <c:v>0.57199999999999995</c:v>
                </c:pt>
                <c:pt idx="122">
                  <c:v>0.57299999999999995</c:v>
                </c:pt>
                <c:pt idx="123">
                  <c:v>0.57399999999999995</c:v>
                </c:pt>
                <c:pt idx="124">
                  <c:v>0.57499999999999996</c:v>
                </c:pt>
                <c:pt idx="125">
                  <c:v>0.57599999999999996</c:v>
                </c:pt>
                <c:pt idx="126">
                  <c:v>0.57699999999999996</c:v>
                </c:pt>
                <c:pt idx="127">
                  <c:v>0.57799999999999996</c:v>
                </c:pt>
                <c:pt idx="128">
                  <c:v>0.57899999999999996</c:v>
                </c:pt>
                <c:pt idx="129">
                  <c:v>0.57999999999999996</c:v>
                </c:pt>
                <c:pt idx="130">
                  <c:v>0.58099999999999996</c:v>
                </c:pt>
                <c:pt idx="131">
                  <c:v>0.58199999999999996</c:v>
                </c:pt>
                <c:pt idx="132">
                  <c:v>0.58299999999999996</c:v>
                </c:pt>
                <c:pt idx="133">
                  <c:v>0.58399999999999996</c:v>
                </c:pt>
                <c:pt idx="134">
                  <c:v>0.58499999999999996</c:v>
                </c:pt>
                <c:pt idx="135">
                  <c:v>0.58599999999999997</c:v>
                </c:pt>
                <c:pt idx="136">
                  <c:v>0.58699999999999997</c:v>
                </c:pt>
                <c:pt idx="137">
                  <c:v>0.58799999999999997</c:v>
                </c:pt>
                <c:pt idx="138">
                  <c:v>0.58899999999999997</c:v>
                </c:pt>
                <c:pt idx="139">
                  <c:v>0.59</c:v>
                </c:pt>
                <c:pt idx="140">
                  <c:v>0.59099999999999997</c:v>
                </c:pt>
                <c:pt idx="141">
                  <c:v>0.59199999999999997</c:v>
                </c:pt>
                <c:pt idx="142">
                  <c:v>0.59299999999999997</c:v>
                </c:pt>
                <c:pt idx="143">
                  <c:v>0.59399999999999997</c:v>
                </c:pt>
                <c:pt idx="144">
                  <c:v>0.59499999999999997</c:v>
                </c:pt>
                <c:pt idx="145">
                  <c:v>0.59599999999999997</c:v>
                </c:pt>
                <c:pt idx="146">
                  <c:v>0.59699999999999998</c:v>
                </c:pt>
                <c:pt idx="147">
                  <c:v>0.59799999999999998</c:v>
                </c:pt>
                <c:pt idx="148">
                  <c:v>0.59899999999999998</c:v>
                </c:pt>
                <c:pt idx="149">
                  <c:v>0.6</c:v>
                </c:pt>
                <c:pt idx="150">
                  <c:v>0.60099999999999998</c:v>
                </c:pt>
                <c:pt idx="151">
                  <c:v>0.60199999999999998</c:v>
                </c:pt>
                <c:pt idx="152">
                  <c:v>0.60299999999999998</c:v>
                </c:pt>
                <c:pt idx="153">
                  <c:v>0.60399999999999998</c:v>
                </c:pt>
                <c:pt idx="154">
                  <c:v>0.60499999999999998</c:v>
                </c:pt>
                <c:pt idx="155">
                  <c:v>0.60599999999999998</c:v>
                </c:pt>
                <c:pt idx="156">
                  <c:v>0.60699999999999998</c:v>
                </c:pt>
                <c:pt idx="157">
                  <c:v>0.60799999999999998</c:v>
                </c:pt>
                <c:pt idx="158">
                  <c:v>0.60899999999999999</c:v>
                </c:pt>
                <c:pt idx="159">
                  <c:v>0.61</c:v>
                </c:pt>
                <c:pt idx="160">
                  <c:v>0.61099999999999999</c:v>
                </c:pt>
                <c:pt idx="161">
                  <c:v>0.61199999999999999</c:v>
                </c:pt>
                <c:pt idx="162">
                  <c:v>0.61299999999999999</c:v>
                </c:pt>
                <c:pt idx="163">
                  <c:v>0.61399999999999999</c:v>
                </c:pt>
                <c:pt idx="164">
                  <c:v>0.61499999999999999</c:v>
                </c:pt>
                <c:pt idx="165">
                  <c:v>0.61599999999999999</c:v>
                </c:pt>
                <c:pt idx="166">
                  <c:v>0.61699999999999999</c:v>
                </c:pt>
                <c:pt idx="167">
                  <c:v>0.61799999999999999</c:v>
                </c:pt>
                <c:pt idx="168">
                  <c:v>0.61899999999999999</c:v>
                </c:pt>
                <c:pt idx="169">
                  <c:v>0.62</c:v>
                </c:pt>
                <c:pt idx="170">
                  <c:v>0.621</c:v>
                </c:pt>
                <c:pt idx="171">
                  <c:v>0.622</c:v>
                </c:pt>
                <c:pt idx="172">
                  <c:v>0.623</c:v>
                </c:pt>
                <c:pt idx="173">
                  <c:v>0.624</c:v>
                </c:pt>
                <c:pt idx="174">
                  <c:v>0.625</c:v>
                </c:pt>
                <c:pt idx="175">
                  <c:v>0.626</c:v>
                </c:pt>
                <c:pt idx="176">
                  <c:v>0.627</c:v>
                </c:pt>
                <c:pt idx="177">
                  <c:v>0.628</c:v>
                </c:pt>
                <c:pt idx="178">
                  <c:v>0.629</c:v>
                </c:pt>
                <c:pt idx="179">
                  <c:v>0.63</c:v>
                </c:pt>
                <c:pt idx="180">
                  <c:v>0.63100000000000001</c:v>
                </c:pt>
                <c:pt idx="181">
                  <c:v>0.63200000000000001</c:v>
                </c:pt>
                <c:pt idx="182">
                  <c:v>0.63300000000000001</c:v>
                </c:pt>
                <c:pt idx="183">
                  <c:v>0.63400000000000001</c:v>
                </c:pt>
                <c:pt idx="184">
                  <c:v>0.63500000000000001</c:v>
                </c:pt>
                <c:pt idx="185">
                  <c:v>0.63600000000000001</c:v>
                </c:pt>
                <c:pt idx="186">
                  <c:v>0.63700000000000001</c:v>
                </c:pt>
                <c:pt idx="187">
                  <c:v>0.63800000000000001</c:v>
                </c:pt>
                <c:pt idx="188">
                  <c:v>0.63900000000000001</c:v>
                </c:pt>
                <c:pt idx="189">
                  <c:v>0.64</c:v>
                </c:pt>
                <c:pt idx="190">
                  <c:v>0.64100000000000001</c:v>
                </c:pt>
                <c:pt idx="191">
                  <c:v>0.64200000000000002</c:v>
                </c:pt>
                <c:pt idx="192">
                  <c:v>0.64300000000000002</c:v>
                </c:pt>
                <c:pt idx="193">
                  <c:v>0.64400000000000002</c:v>
                </c:pt>
                <c:pt idx="194">
                  <c:v>0.64500000000000002</c:v>
                </c:pt>
                <c:pt idx="195">
                  <c:v>0.64600000000000002</c:v>
                </c:pt>
                <c:pt idx="196">
                  <c:v>0.64700000000000002</c:v>
                </c:pt>
                <c:pt idx="197">
                  <c:v>0.64800000000000002</c:v>
                </c:pt>
                <c:pt idx="198">
                  <c:v>0.64900000000000002</c:v>
                </c:pt>
                <c:pt idx="199">
                  <c:v>0.65</c:v>
                </c:pt>
                <c:pt idx="200">
                  <c:v>0.65100000000000002</c:v>
                </c:pt>
                <c:pt idx="201">
                  <c:v>0.65200000000000002</c:v>
                </c:pt>
                <c:pt idx="202">
                  <c:v>0.65300000000000002</c:v>
                </c:pt>
                <c:pt idx="203">
                  <c:v>0.65400000000000003</c:v>
                </c:pt>
                <c:pt idx="204">
                  <c:v>0.65500000000000003</c:v>
                </c:pt>
                <c:pt idx="205">
                  <c:v>0.65600000000000003</c:v>
                </c:pt>
                <c:pt idx="206">
                  <c:v>0.65700000000000003</c:v>
                </c:pt>
                <c:pt idx="207">
                  <c:v>0.65800000000000003</c:v>
                </c:pt>
                <c:pt idx="208">
                  <c:v>0.65900000000000003</c:v>
                </c:pt>
                <c:pt idx="209">
                  <c:v>0.66</c:v>
                </c:pt>
                <c:pt idx="210">
                  <c:v>0.66100000000000003</c:v>
                </c:pt>
                <c:pt idx="211">
                  <c:v>0.66200000000000003</c:v>
                </c:pt>
                <c:pt idx="212">
                  <c:v>0.66300000000000003</c:v>
                </c:pt>
                <c:pt idx="213">
                  <c:v>0.66400000000000003</c:v>
                </c:pt>
                <c:pt idx="214">
                  <c:v>0.66500000000000004</c:v>
                </c:pt>
                <c:pt idx="215">
                  <c:v>0.66600000000000004</c:v>
                </c:pt>
                <c:pt idx="216">
                  <c:v>0.66700000000000004</c:v>
                </c:pt>
                <c:pt idx="217">
                  <c:v>0.66800000000000004</c:v>
                </c:pt>
                <c:pt idx="218">
                  <c:v>0.66900000000000004</c:v>
                </c:pt>
                <c:pt idx="219">
                  <c:v>0.67</c:v>
                </c:pt>
                <c:pt idx="220">
                  <c:v>0.67100000000000004</c:v>
                </c:pt>
                <c:pt idx="221">
                  <c:v>0.67200000000000004</c:v>
                </c:pt>
                <c:pt idx="222">
                  <c:v>0.67300000000000004</c:v>
                </c:pt>
                <c:pt idx="223">
                  <c:v>0.67400000000000004</c:v>
                </c:pt>
                <c:pt idx="224">
                  <c:v>0.67500000000000004</c:v>
                </c:pt>
                <c:pt idx="225">
                  <c:v>0.67600000000000005</c:v>
                </c:pt>
                <c:pt idx="226">
                  <c:v>0.67700000000000005</c:v>
                </c:pt>
                <c:pt idx="227">
                  <c:v>0.67800000000000005</c:v>
                </c:pt>
                <c:pt idx="228">
                  <c:v>0.67900000000000005</c:v>
                </c:pt>
                <c:pt idx="229">
                  <c:v>0.68</c:v>
                </c:pt>
                <c:pt idx="230">
                  <c:v>0.68100000000000005</c:v>
                </c:pt>
                <c:pt idx="231">
                  <c:v>0.68200000000000005</c:v>
                </c:pt>
                <c:pt idx="232">
                  <c:v>0.68300000000000005</c:v>
                </c:pt>
                <c:pt idx="233">
                  <c:v>0.68400000000000005</c:v>
                </c:pt>
                <c:pt idx="234">
                  <c:v>0.68500000000000005</c:v>
                </c:pt>
                <c:pt idx="235">
                  <c:v>0.68600000000000005</c:v>
                </c:pt>
                <c:pt idx="236">
                  <c:v>0.68700000000000006</c:v>
                </c:pt>
                <c:pt idx="237">
                  <c:v>0.68799999999999994</c:v>
                </c:pt>
                <c:pt idx="238">
                  <c:v>0.68899999999999995</c:v>
                </c:pt>
                <c:pt idx="239">
                  <c:v>0.69</c:v>
                </c:pt>
                <c:pt idx="240">
                  <c:v>0.69099999999999995</c:v>
                </c:pt>
                <c:pt idx="241">
                  <c:v>0.69199999999999995</c:v>
                </c:pt>
                <c:pt idx="242">
                  <c:v>0.69299999999999995</c:v>
                </c:pt>
                <c:pt idx="243">
                  <c:v>0.69399999999999995</c:v>
                </c:pt>
                <c:pt idx="244">
                  <c:v>0.69499999999999995</c:v>
                </c:pt>
                <c:pt idx="245">
                  <c:v>0.69599999999999995</c:v>
                </c:pt>
              </c:numCache>
            </c:numRef>
          </c:xVal>
          <c:yVal>
            <c:numRef>
              <c:f>'DC Sweep'!$P$3:$P$248</c:f>
              <c:numCache>
                <c:formatCode>General</c:formatCode>
                <c:ptCount val="246"/>
                <c:pt idx="0">
                  <c:v>-1.4999999999876223E-2</c:v>
                </c:pt>
                <c:pt idx="1">
                  <c:v>-1.5500000000390202E-2</c:v>
                </c:pt>
                <c:pt idx="2">
                  <c:v>-1.650000000008589E-2</c:v>
                </c:pt>
                <c:pt idx="3">
                  <c:v>-1.699999999971169E-2</c:v>
                </c:pt>
                <c:pt idx="4">
                  <c:v>-1.7499999999781579E-2</c:v>
                </c:pt>
                <c:pt idx="5">
                  <c:v>-1.8499999999921357E-2</c:v>
                </c:pt>
                <c:pt idx="6">
                  <c:v>-1.8999999999991246E-2</c:v>
                </c:pt>
                <c:pt idx="7">
                  <c:v>-2.0000000000131024E-2</c:v>
                </c:pt>
                <c:pt idx="8">
                  <c:v>-2.1000000000270802E-2</c:v>
                </c:pt>
                <c:pt idx="9">
                  <c:v>-2.1000000000270802E-2</c:v>
                </c:pt>
                <c:pt idx="10">
                  <c:v>-2.1999999999966491E-2</c:v>
                </c:pt>
                <c:pt idx="11">
                  <c:v>-2.299999999966218E-2</c:v>
                </c:pt>
                <c:pt idx="12">
                  <c:v>-2.3999999999801958E-2</c:v>
                </c:pt>
                <c:pt idx="13">
                  <c:v>-2.4999999999941735E-2</c:v>
                </c:pt>
                <c:pt idx="14">
                  <c:v>-2.6000000000081513E-2</c:v>
                </c:pt>
                <c:pt idx="15">
                  <c:v>-2.7000000000221291E-2</c:v>
                </c:pt>
                <c:pt idx="16">
                  <c:v>-2.799999999991698E-2</c:v>
                </c:pt>
                <c:pt idx="17">
                  <c:v>-2.9500000000126647E-2</c:v>
                </c:pt>
                <c:pt idx="18">
                  <c:v>-3.0000000000196536E-2</c:v>
                </c:pt>
                <c:pt idx="19">
                  <c:v>-3.1499999999962114E-2</c:v>
                </c:pt>
                <c:pt idx="20">
                  <c:v>-3.3000000000171781E-2</c:v>
                </c:pt>
                <c:pt idx="21">
                  <c:v>-3.399999999986747E-2</c:v>
                </c:pt>
                <c:pt idx="22">
                  <c:v>-3.5499999999633047E-2</c:v>
                </c:pt>
                <c:pt idx="23">
                  <c:v>-3.6500000000216914E-2</c:v>
                </c:pt>
                <c:pt idx="24">
                  <c:v>-3.7999999999982492E-2</c:v>
                </c:pt>
                <c:pt idx="25">
                  <c:v>-3.9999999999817959E-2</c:v>
                </c:pt>
                <c:pt idx="26">
                  <c:v>-4.1500000000027626E-2</c:v>
                </c:pt>
                <c:pt idx="27">
                  <c:v>-4.2500000000167404E-2</c:v>
                </c:pt>
                <c:pt idx="28">
                  <c:v>-4.4500000000002871E-2</c:v>
                </c:pt>
                <c:pt idx="29">
                  <c:v>-4.6499999999838337E-2</c:v>
                </c:pt>
                <c:pt idx="30">
                  <c:v>-4.8000000000048004E-2</c:v>
                </c:pt>
                <c:pt idx="31">
                  <c:v>-4.9999999999883471E-2</c:v>
                </c:pt>
                <c:pt idx="32">
                  <c:v>-5.2500000000232916E-2</c:v>
                </c:pt>
                <c:pt idx="33">
                  <c:v>-5.3999999999998494E-2</c:v>
                </c:pt>
                <c:pt idx="34">
                  <c:v>-5.599999999983396E-2</c:v>
                </c:pt>
                <c:pt idx="35">
                  <c:v>-5.9000000000253294E-2</c:v>
                </c:pt>
                <c:pt idx="36">
                  <c:v>-6.0500000000018872E-2</c:v>
                </c:pt>
                <c:pt idx="37">
                  <c:v>-6.2999999999924228E-2</c:v>
                </c:pt>
                <c:pt idx="38">
                  <c:v>-6.5999999999899472E-2</c:v>
                </c:pt>
                <c:pt idx="39">
                  <c:v>-6.7999999999734939E-2</c:v>
                </c:pt>
                <c:pt idx="40">
                  <c:v>-7.0500000000084384E-2</c:v>
                </c:pt>
                <c:pt idx="41">
                  <c:v>-7.4000000000129518E-2</c:v>
                </c:pt>
                <c:pt idx="42">
                  <c:v>-7.7000000000104762E-2</c:v>
                </c:pt>
                <c:pt idx="43">
                  <c:v>-7.9500000000010118E-2</c:v>
                </c:pt>
                <c:pt idx="44">
                  <c:v>-8.2499999999985363E-2</c:v>
                </c:pt>
                <c:pt idx="45">
                  <c:v>-8.6000000000030496E-2</c:v>
                </c:pt>
                <c:pt idx="46">
                  <c:v>-8.950000000007563E-2</c:v>
                </c:pt>
                <c:pt idx="47">
                  <c:v>-9.3000000000120764E-2</c:v>
                </c:pt>
                <c:pt idx="48">
                  <c:v>-9.6499999999721808E-2</c:v>
                </c:pt>
                <c:pt idx="49">
                  <c:v>-0.10049999999983683</c:v>
                </c:pt>
                <c:pt idx="50">
                  <c:v>-0.10449999999995185</c:v>
                </c:pt>
                <c:pt idx="51">
                  <c:v>-0.10850000000006688</c:v>
                </c:pt>
                <c:pt idx="52">
                  <c:v>-0.11300000000025179</c:v>
                </c:pt>
                <c:pt idx="53">
                  <c:v>-0.11699999999992272</c:v>
                </c:pt>
                <c:pt idx="54">
                  <c:v>-0.12150000000010763</c:v>
                </c:pt>
                <c:pt idx="55">
                  <c:v>-0.12649999999991834</c:v>
                </c:pt>
                <c:pt idx="56">
                  <c:v>-0.13199999999979894</c:v>
                </c:pt>
                <c:pt idx="57">
                  <c:v>-0.13700000000005375</c:v>
                </c:pt>
                <c:pt idx="58">
                  <c:v>-0.14199999999986446</c:v>
                </c:pt>
                <c:pt idx="59">
                  <c:v>-0.14750000000018915</c:v>
                </c:pt>
                <c:pt idx="60">
                  <c:v>-0.15350000000013964</c:v>
                </c:pt>
                <c:pt idx="61">
                  <c:v>-0.15999999999971593</c:v>
                </c:pt>
                <c:pt idx="62">
                  <c:v>-0.1660000000001105</c:v>
                </c:pt>
                <c:pt idx="63">
                  <c:v>-0.17250000000013088</c:v>
                </c:pt>
                <c:pt idx="64">
                  <c:v>-0.17899999999970717</c:v>
                </c:pt>
                <c:pt idx="65">
                  <c:v>-0.18649999999986733</c:v>
                </c:pt>
                <c:pt idx="66">
                  <c:v>-0.19400000000002748</c:v>
                </c:pt>
                <c:pt idx="67">
                  <c:v>-0.20100000000011775</c:v>
                </c:pt>
                <c:pt idx="68">
                  <c:v>-0.2090000000003478</c:v>
                </c:pt>
                <c:pt idx="69">
                  <c:v>-0.21750000000020364</c:v>
                </c:pt>
                <c:pt idx="70">
                  <c:v>-0.22649999999968529</c:v>
                </c:pt>
                <c:pt idx="71">
                  <c:v>-0.23499999999998522</c:v>
                </c:pt>
                <c:pt idx="72">
                  <c:v>-0.24400000000035504</c:v>
                </c:pt>
                <c:pt idx="73">
                  <c:v>-0.25399999999997647</c:v>
                </c:pt>
                <c:pt idx="74">
                  <c:v>-0.26399999999959789</c:v>
                </c:pt>
                <c:pt idx="75">
                  <c:v>-0.27400000000010749</c:v>
                </c:pt>
                <c:pt idx="76">
                  <c:v>-0.28500000000031278</c:v>
                </c:pt>
                <c:pt idx="77">
                  <c:v>-0.29649999999969978</c:v>
                </c:pt>
                <c:pt idx="78">
                  <c:v>-0.30799999999997496</c:v>
                </c:pt>
                <c:pt idx="79">
                  <c:v>-0.31999999999987594</c:v>
                </c:pt>
                <c:pt idx="80">
                  <c:v>-0.33249999999984681</c:v>
                </c:pt>
                <c:pt idx="81">
                  <c:v>-0.34600000000040154</c:v>
                </c:pt>
                <c:pt idx="82">
                  <c:v>-0.3595000000000681</c:v>
                </c:pt>
                <c:pt idx="83">
                  <c:v>-0.37349999999980454</c:v>
                </c:pt>
                <c:pt idx="84">
                  <c:v>-0.38850000000012486</c:v>
                </c:pt>
                <c:pt idx="85">
                  <c:v>-0.40350000000000108</c:v>
                </c:pt>
                <c:pt idx="86">
                  <c:v>-0.41950000000001708</c:v>
                </c:pt>
                <c:pt idx="87">
                  <c:v>-0.43600000000010297</c:v>
                </c:pt>
                <c:pt idx="88">
                  <c:v>-0.45299999999981466</c:v>
                </c:pt>
                <c:pt idx="89">
                  <c:v>-0.47149999999973602</c:v>
                </c:pt>
                <c:pt idx="90">
                  <c:v>-0.49000000000010147</c:v>
                </c:pt>
                <c:pt idx="91">
                  <c:v>-0.50850000000002282</c:v>
                </c:pt>
                <c:pt idx="92">
                  <c:v>-0.52899999999977965</c:v>
                </c:pt>
                <c:pt idx="93">
                  <c:v>-0.55000000000005045</c:v>
                </c:pt>
                <c:pt idx="94">
                  <c:v>-0.57149999999994705</c:v>
                </c:pt>
                <c:pt idx="95">
                  <c:v>-0.59399999999998343</c:v>
                </c:pt>
                <c:pt idx="96">
                  <c:v>-0.61750000000015959</c:v>
                </c:pt>
                <c:pt idx="97">
                  <c:v>-0.64149999999996155</c:v>
                </c:pt>
                <c:pt idx="98">
                  <c:v>-0.66649999999990328</c:v>
                </c:pt>
                <c:pt idx="99">
                  <c:v>-0.69350000000012457</c:v>
                </c:pt>
                <c:pt idx="100">
                  <c:v>-0.72050000000034586</c:v>
                </c:pt>
                <c:pt idx="101">
                  <c:v>-0.74899999999988864</c:v>
                </c:pt>
                <c:pt idx="102">
                  <c:v>-0.7784999999995712</c:v>
                </c:pt>
                <c:pt idx="103">
                  <c:v>-0.80900000000028172</c:v>
                </c:pt>
                <c:pt idx="104">
                  <c:v>-0.84100000000031372</c:v>
                </c:pt>
                <c:pt idx="105">
                  <c:v>-0.87400000000004141</c:v>
                </c:pt>
                <c:pt idx="106">
                  <c:v>-0.90849999999997877</c:v>
                </c:pt>
                <c:pt idx="107">
                  <c:v>-0.94399999999961182</c:v>
                </c:pt>
                <c:pt idx="108">
                  <c:v>-0.98149999999996851</c:v>
                </c:pt>
                <c:pt idx="109">
                  <c:v>-1.0200000000000209</c:v>
                </c:pt>
                <c:pt idx="110">
                  <c:v>-1.0599999999998388</c:v>
                </c:pt>
                <c:pt idx="111">
                  <c:v>-1.1020000000003805</c:v>
                </c:pt>
                <c:pt idx="112">
                  <c:v>-1.1455000000002435</c:v>
                </c:pt>
                <c:pt idx="113">
                  <c:v>-1.1904999999998722</c:v>
                </c:pt>
                <c:pt idx="114">
                  <c:v>-1.2369999999997106</c:v>
                </c:pt>
                <c:pt idx="115">
                  <c:v>-1.2859999999998983</c:v>
                </c:pt>
                <c:pt idx="116">
                  <c:v>-1.3365000000002958</c:v>
                </c:pt>
                <c:pt idx="117">
                  <c:v>-1.3890000000000846</c:v>
                </c:pt>
                <c:pt idx="118">
                  <c:v>-1.4439999999997788</c:v>
                </c:pt>
                <c:pt idx="119">
                  <c:v>-1.5005000000001267</c:v>
                </c:pt>
                <c:pt idx="120">
                  <c:v>-1.5594999999999359</c:v>
                </c:pt>
                <c:pt idx="121">
                  <c:v>-1.6209999999996505</c:v>
                </c:pt>
                <c:pt idx="122">
                  <c:v>-1.6850000000001586</c:v>
                </c:pt>
                <c:pt idx="123">
                  <c:v>-1.751500000000128</c:v>
                </c:pt>
                <c:pt idx="124">
                  <c:v>-1.8199999999999328</c:v>
                </c:pt>
                <c:pt idx="125">
                  <c:v>-1.8915000000001569</c:v>
                </c:pt>
                <c:pt idx="126">
                  <c:v>-1.9659999999999123</c:v>
                </c:pt>
                <c:pt idx="127">
                  <c:v>-2.0435000000000869</c:v>
                </c:pt>
                <c:pt idx="128">
                  <c:v>-2.1235000000001669</c:v>
                </c:pt>
                <c:pt idx="129">
                  <c:v>-2.2074999999999179</c:v>
                </c:pt>
                <c:pt idx="130">
                  <c:v>-2.2940000000000182</c:v>
                </c:pt>
                <c:pt idx="131">
                  <c:v>-2.3839999999997197</c:v>
                </c:pt>
                <c:pt idx="132">
                  <c:v>-2.4785000000000501</c:v>
                </c:pt>
                <c:pt idx="133">
                  <c:v>-2.5755000000002859</c:v>
                </c:pt>
                <c:pt idx="134">
                  <c:v>-2.6764999999997485</c:v>
                </c:pt>
                <c:pt idx="135">
                  <c:v>-2.7814999999997703</c:v>
                </c:pt>
                <c:pt idx="136">
                  <c:v>-2.8909999999999769</c:v>
                </c:pt>
                <c:pt idx="137">
                  <c:v>-3.0049999999999244</c:v>
                </c:pt>
                <c:pt idx="138">
                  <c:v>-3.1229999999999869</c:v>
                </c:pt>
                <c:pt idx="139">
                  <c:v>-3.2455000000002343</c:v>
                </c:pt>
                <c:pt idx="140">
                  <c:v>-3.3730000000002924</c:v>
                </c:pt>
                <c:pt idx="141">
                  <c:v>-3.5059999999997871</c:v>
                </c:pt>
                <c:pt idx="142">
                  <c:v>-3.6434999999999107</c:v>
                </c:pt>
                <c:pt idx="143">
                  <c:v>-3.7860000000002891</c:v>
                </c:pt>
                <c:pt idx="144">
                  <c:v>-3.934500000000174</c:v>
                </c:pt>
                <c:pt idx="145">
                  <c:v>-4.0895000000000792</c:v>
                </c:pt>
                <c:pt idx="146">
                  <c:v>-4.2504999999999349</c:v>
                </c:pt>
                <c:pt idx="147">
                  <c:v>-4.4164999999996013</c:v>
                </c:pt>
                <c:pt idx="148">
                  <c:v>-4.589999999999872</c:v>
                </c:pt>
                <c:pt idx="149">
                  <c:v>-4.770000000000163</c:v>
                </c:pt>
                <c:pt idx="150">
                  <c:v>-4.9570000000001002</c:v>
                </c:pt>
                <c:pt idx="151">
                  <c:v>-5.1519999999998234</c:v>
                </c:pt>
                <c:pt idx="152">
                  <c:v>-5.353500000000011</c:v>
                </c:pt>
                <c:pt idx="153">
                  <c:v>-5.5635000000000545</c:v>
                </c:pt>
                <c:pt idx="154">
                  <c:v>-5.781499999999884</c:v>
                </c:pt>
                <c:pt idx="155">
                  <c:v>-6.0080000000000133</c:v>
                </c:pt>
                <c:pt idx="156">
                  <c:v>-6.2435000000000684</c:v>
                </c:pt>
                <c:pt idx="157">
                  <c:v>-6.4880000000000493</c:v>
                </c:pt>
                <c:pt idx="158">
                  <c:v>-6.7420000000000258</c:v>
                </c:pt>
                <c:pt idx="159">
                  <c:v>-7.0060000000000677</c:v>
                </c:pt>
                <c:pt idx="160">
                  <c:v>-7.2799999999997311</c:v>
                </c:pt>
                <c:pt idx="161">
                  <c:v>-7.564499999999974</c:v>
                </c:pt>
                <c:pt idx="162">
                  <c:v>-7.8610000000001179</c:v>
                </c:pt>
                <c:pt idx="163">
                  <c:v>-8.168500000000023</c:v>
                </c:pt>
                <c:pt idx="164">
                  <c:v>-8.4880000000002731</c:v>
                </c:pt>
                <c:pt idx="165">
                  <c:v>-8.8194999999999801</c:v>
                </c:pt>
                <c:pt idx="166">
                  <c:v>-9.163499999999658</c:v>
                </c:pt>
                <c:pt idx="167">
                  <c:v>-9.5214999999999606</c:v>
                </c:pt>
                <c:pt idx="168">
                  <c:v>-9.8934999999999995</c:v>
                </c:pt>
                <c:pt idx="169">
                  <c:v>-10.279500000000219</c:v>
                </c:pt>
                <c:pt idx="170">
                  <c:v>-10.680500000000315</c:v>
                </c:pt>
                <c:pt idx="171">
                  <c:v>-11.096999999999912</c:v>
                </c:pt>
                <c:pt idx="172">
                  <c:v>-11.52949999999997</c:v>
                </c:pt>
                <c:pt idx="173">
                  <c:v>-11.978500000000114</c:v>
                </c:pt>
                <c:pt idx="174">
                  <c:v>-12.445000000000039</c:v>
                </c:pt>
                <c:pt idx="175">
                  <c:v>-12.929999999999886</c:v>
                </c:pt>
                <c:pt idx="176">
                  <c:v>-13.432499999999958</c:v>
                </c:pt>
                <c:pt idx="177">
                  <c:v>-13.954999999999718</c:v>
                </c:pt>
                <c:pt idx="178">
                  <c:v>-14.497500000000052</c:v>
                </c:pt>
                <c:pt idx="179">
                  <c:v>-15.060500000000143</c:v>
                </c:pt>
                <c:pt idx="180">
                  <c:v>-15.645499999999757</c:v>
                </c:pt>
                <c:pt idx="181">
                  <c:v>-16.252000000000155</c:v>
                </c:pt>
                <c:pt idx="182">
                  <c:v>-16.882499999999911</c:v>
                </c:pt>
                <c:pt idx="183">
                  <c:v>-17.536999999999914</c:v>
                </c:pt>
                <c:pt idx="184">
                  <c:v>-18.215500000000162</c:v>
                </c:pt>
                <c:pt idx="185">
                  <c:v>-18.920500000000118</c:v>
                </c:pt>
                <c:pt idx="186">
                  <c:v>-19.652499999999851</c:v>
                </c:pt>
                <c:pt idx="187">
                  <c:v>-20.411999999999875</c:v>
                </c:pt>
                <c:pt idx="188">
                  <c:v>-21.20000000000033</c:v>
                </c:pt>
                <c:pt idx="189">
                  <c:v>-22.018000000000093</c:v>
                </c:pt>
                <c:pt idx="190">
                  <c:v>-22.866999999999749</c:v>
                </c:pt>
                <c:pt idx="191">
                  <c:v>-23.74749999999981</c:v>
                </c:pt>
                <c:pt idx="192">
                  <c:v>-24.661500000000114</c:v>
                </c:pt>
                <c:pt idx="193">
                  <c:v>-25.609999999999911</c:v>
                </c:pt>
                <c:pt idx="194">
                  <c:v>-26.593500000000159</c:v>
                </c:pt>
                <c:pt idx="195">
                  <c:v>-27.61350000000018</c:v>
                </c:pt>
                <c:pt idx="196">
                  <c:v>-28.672499999999879</c:v>
                </c:pt>
                <c:pt idx="197">
                  <c:v>-29.770500000000144</c:v>
                </c:pt>
                <c:pt idx="198">
                  <c:v>-30.908499999999783</c:v>
                </c:pt>
                <c:pt idx="199">
                  <c:v>-32.08949999999966</c:v>
                </c:pt>
                <c:pt idx="200">
                  <c:v>-33.314000000000284</c:v>
                </c:pt>
                <c:pt idx="201">
                  <c:v>-34.5835000000001</c:v>
                </c:pt>
                <c:pt idx="202">
                  <c:v>-35.899999999999821</c:v>
                </c:pt>
                <c:pt idx="203">
                  <c:v>-37.264500000000034</c:v>
                </c:pt>
                <c:pt idx="204">
                  <c:v>-38.678500000000057</c:v>
                </c:pt>
                <c:pt idx="205">
                  <c:v>-40.144000000000176</c:v>
                </c:pt>
                <c:pt idx="206">
                  <c:v>-41.66349999999985</c:v>
                </c:pt>
                <c:pt idx="207">
                  <c:v>-43.23749999999982</c:v>
                </c:pt>
                <c:pt idx="208">
                  <c:v>-44.86800000000013</c:v>
                </c:pt>
                <c:pt idx="209">
                  <c:v>-46.557500000000026</c:v>
                </c:pt>
                <c:pt idx="210">
                  <c:v>-48.308000000000014</c:v>
                </c:pt>
                <c:pt idx="211">
                  <c:v>-50.120500000000014</c:v>
                </c:pt>
                <c:pt idx="212">
                  <c:v>-51.996999999999851</c:v>
                </c:pt>
                <c:pt idx="213">
                  <c:v>-53.940000000000097</c:v>
                </c:pt>
                <c:pt idx="214">
                  <c:v>-55.951999999999998</c:v>
                </c:pt>
                <c:pt idx="215">
                  <c:v>-58.034499999999987</c:v>
                </c:pt>
                <c:pt idx="216">
                  <c:v>-60.189500000000116</c:v>
                </c:pt>
                <c:pt idx="217">
                  <c:v>-62.41949999999985</c:v>
                </c:pt>
                <c:pt idx="218">
                  <c:v>-64.726000000000056</c:v>
                </c:pt>
                <c:pt idx="219">
                  <c:v>-67.112500000000125</c:v>
                </c:pt>
                <c:pt idx="220">
                  <c:v>-69.580999999999889</c:v>
                </c:pt>
                <c:pt idx="221">
                  <c:v>-72.132999999999996</c:v>
                </c:pt>
                <c:pt idx="222">
                  <c:v>-74.770999999999916</c:v>
                </c:pt>
                <c:pt idx="223">
                  <c:v>-77.498000000000062</c:v>
                </c:pt>
                <c:pt idx="224">
                  <c:v>-80.316000000000059</c:v>
                </c:pt>
                <c:pt idx="225">
                  <c:v>-83.227500000000006</c:v>
                </c:pt>
                <c:pt idx="226">
                  <c:v>-86.234499999999983</c:v>
                </c:pt>
                <c:pt idx="227">
                  <c:v>-89.339999999999975</c:v>
                </c:pt>
                <c:pt idx="228">
                  <c:v>-92.54650000000008</c:v>
                </c:pt>
                <c:pt idx="229">
                  <c:v>-95.855999999999938</c:v>
                </c:pt>
                <c:pt idx="230">
                  <c:v>-99.270999999999887</c:v>
                </c:pt>
                <c:pt idx="231">
                  <c:v>-102.7944999999999</c:v>
                </c:pt>
                <c:pt idx="232">
                  <c:v>-106.42850000000003</c:v>
                </c:pt>
                <c:pt idx="233">
                  <c:v>-110.17450000000007</c:v>
                </c:pt>
                <c:pt idx="234">
                  <c:v>-114.03650000000009</c:v>
                </c:pt>
                <c:pt idx="235">
                  <c:v>-118.01600000000001</c:v>
                </c:pt>
                <c:pt idx="236">
                  <c:v>-122.11499999999997</c:v>
                </c:pt>
                <c:pt idx="237">
                  <c:v>-126.33700000000003</c:v>
                </c:pt>
                <c:pt idx="238">
                  <c:v>-130.68250000000003</c:v>
                </c:pt>
                <c:pt idx="239">
                  <c:v>-135.15449999999996</c:v>
                </c:pt>
                <c:pt idx="240">
                  <c:v>-139.75554999999994</c:v>
                </c:pt>
                <c:pt idx="241">
                  <c:v>-144.48645000000005</c:v>
                </c:pt>
                <c:pt idx="242">
                  <c:v>-149.34965</c:v>
                </c:pt>
                <c:pt idx="243">
                  <c:v>-154.34679999999994</c:v>
                </c:pt>
                <c:pt idx="244">
                  <c:v>-159.47469999999998</c:v>
                </c:pt>
                <c:pt idx="245">
                  <c:v>-162.01070000000001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CC7-40DE-960B-227C005206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1439488"/>
        <c:axId val="231440144"/>
      </c:scatterChart>
      <c:valAx>
        <c:axId val="231439488"/>
        <c:scaling>
          <c:orientation val="minMax"/>
          <c:max val="1"/>
          <c:min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Base to Emitter Voltage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E+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40144"/>
        <c:crossesAt val="-160"/>
        <c:crossBetween val="midCat"/>
      </c:valAx>
      <c:valAx>
        <c:axId val="231440144"/>
        <c:scaling>
          <c:orientation val="minMax"/>
          <c:min val="-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Slope or Voltage Gain </a:t>
                </a:r>
                <a:r>
                  <a:rPr lang="en-US" i="1"/>
                  <a:t>Av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14394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7.8703703703703706E-2"/>
          <c:w val="0.93888888888888888"/>
          <c:h val="0.84259259259259256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'DC Sweep'!$E$42:$E$242</c:f>
              <c:numCache>
                <c:formatCode>0.00E+00</c:formatCode>
                <c:ptCount val="2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</c:v>
                </c:pt>
                <c:pt idx="22">
                  <c:v>0.22</c:v>
                </c:pt>
                <c:pt idx="23">
                  <c:v>0.23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0.28000000000000003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0.33</c:v>
                </c:pt>
                <c:pt idx="34">
                  <c:v>0.34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</c:v>
                </c:pt>
                <c:pt idx="43">
                  <c:v>0.43</c:v>
                </c:pt>
                <c:pt idx="44">
                  <c:v>0.44</c:v>
                </c:pt>
                <c:pt idx="45">
                  <c:v>0.45</c:v>
                </c:pt>
                <c:pt idx="46">
                  <c:v>0.46</c:v>
                </c:pt>
                <c:pt idx="47">
                  <c:v>0.47</c:v>
                </c:pt>
                <c:pt idx="48">
                  <c:v>0.48</c:v>
                </c:pt>
                <c:pt idx="49">
                  <c:v>0.49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0.56000000000000005</c:v>
                </c:pt>
                <c:pt idx="57">
                  <c:v>0.56999999999999995</c:v>
                </c:pt>
                <c:pt idx="58">
                  <c:v>0.57999999999999996</c:v>
                </c:pt>
                <c:pt idx="59">
                  <c:v>0.59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0.66</c:v>
                </c:pt>
                <c:pt idx="67">
                  <c:v>0.67</c:v>
                </c:pt>
                <c:pt idx="68">
                  <c:v>0.68</c:v>
                </c:pt>
                <c:pt idx="69">
                  <c:v>0.69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0.81</c:v>
                </c:pt>
                <c:pt idx="82">
                  <c:v>0.82</c:v>
                </c:pt>
                <c:pt idx="83">
                  <c:v>0.83</c:v>
                </c:pt>
                <c:pt idx="84">
                  <c:v>0.84</c:v>
                </c:pt>
                <c:pt idx="85">
                  <c:v>0.85</c:v>
                </c:pt>
                <c:pt idx="86">
                  <c:v>0.86</c:v>
                </c:pt>
                <c:pt idx="87">
                  <c:v>0.87</c:v>
                </c:pt>
                <c:pt idx="88">
                  <c:v>0.88</c:v>
                </c:pt>
                <c:pt idx="89">
                  <c:v>0.89</c:v>
                </c:pt>
                <c:pt idx="90">
                  <c:v>0.9</c:v>
                </c:pt>
                <c:pt idx="91">
                  <c:v>0.91</c:v>
                </c:pt>
                <c:pt idx="92">
                  <c:v>0.92</c:v>
                </c:pt>
                <c:pt idx="93">
                  <c:v>0.93</c:v>
                </c:pt>
                <c:pt idx="94">
                  <c:v>0.94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</c:v>
                </c:pt>
                <c:pt idx="99">
                  <c:v>0.99</c:v>
                </c:pt>
                <c:pt idx="100">
                  <c:v>1</c:v>
                </c:pt>
                <c:pt idx="101">
                  <c:v>1.01</c:v>
                </c:pt>
                <c:pt idx="102">
                  <c:v>1.02</c:v>
                </c:pt>
                <c:pt idx="103">
                  <c:v>1.03</c:v>
                </c:pt>
                <c:pt idx="104">
                  <c:v>1.04</c:v>
                </c:pt>
                <c:pt idx="105">
                  <c:v>1.05</c:v>
                </c:pt>
                <c:pt idx="106">
                  <c:v>1.06</c:v>
                </c:pt>
                <c:pt idx="107">
                  <c:v>1.07</c:v>
                </c:pt>
                <c:pt idx="108">
                  <c:v>1.08</c:v>
                </c:pt>
                <c:pt idx="109">
                  <c:v>1.0900000000000001</c:v>
                </c:pt>
                <c:pt idx="110">
                  <c:v>1.1000000000000001</c:v>
                </c:pt>
                <c:pt idx="111">
                  <c:v>1.1100000000000001</c:v>
                </c:pt>
                <c:pt idx="112">
                  <c:v>1.1200000000000001</c:v>
                </c:pt>
                <c:pt idx="113">
                  <c:v>1.1299999999999999</c:v>
                </c:pt>
                <c:pt idx="114">
                  <c:v>1.1399999999999999</c:v>
                </c:pt>
                <c:pt idx="115">
                  <c:v>1.1499999999999999</c:v>
                </c:pt>
                <c:pt idx="116">
                  <c:v>1.1599999999999999</c:v>
                </c:pt>
                <c:pt idx="117">
                  <c:v>1.17</c:v>
                </c:pt>
                <c:pt idx="118">
                  <c:v>1.18</c:v>
                </c:pt>
                <c:pt idx="119">
                  <c:v>1.19</c:v>
                </c:pt>
                <c:pt idx="120">
                  <c:v>1.2</c:v>
                </c:pt>
                <c:pt idx="121">
                  <c:v>1.21</c:v>
                </c:pt>
                <c:pt idx="122">
                  <c:v>1.22</c:v>
                </c:pt>
                <c:pt idx="123">
                  <c:v>1.23</c:v>
                </c:pt>
                <c:pt idx="124">
                  <c:v>1.24</c:v>
                </c:pt>
                <c:pt idx="125">
                  <c:v>1.25</c:v>
                </c:pt>
                <c:pt idx="126">
                  <c:v>1.26</c:v>
                </c:pt>
                <c:pt idx="127">
                  <c:v>1.27</c:v>
                </c:pt>
                <c:pt idx="128">
                  <c:v>1.28</c:v>
                </c:pt>
                <c:pt idx="129">
                  <c:v>1.29</c:v>
                </c:pt>
                <c:pt idx="130">
                  <c:v>1.3</c:v>
                </c:pt>
                <c:pt idx="131">
                  <c:v>1.31</c:v>
                </c:pt>
                <c:pt idx="132">
                  <c:v>1.32</c:v>
                </c:pt>
                <c:pt idx="133">
                  <c:v>1.33</c:v>
                </c:pt>
                <c:pt idx="134">
                  <c:v>1.34</c:v>
                </c:pt>
                <c:pt idx="135">
                  <c:v>1.35</c:v>
                </c:pt>
                <c:pt idx="136">
                  <c:v>1.36</c:v>
                </c:pt>
                <c:pt idx="137">
                  <c:v>1.37</c:v>
                </c:pt>
                <c:pt idx="138">
                  <c:v>1.38</c:v>
                </c:pt>
                <c:pt idx="139">
                  <c:v>1.39</c:v>
                </c:pt>
                <c:pt idx="140">
                  <c:v>1.4</c:v>
                </c:pt>
                <c:pt idx="141">
                  <c:v>1.41</c:v>
                </c:pt>
                <c:pt idx="142">
                  <c:v>1.42</c:v>
                </c:pt>
                <c:pt idx="143">
                  <c:v>1.43</c:v>
                </c:pt>
                <c:pt idx="144">
                  <c:v>1.44</c:v>
                </c:pt>
                <c:pt idx="145">
                  <c:v>1.45</c:v>
                </c:pt>
                <c:pt idx="146">
                  <c:v>1.46</c:v>
                </c:pt>
                <c:pt idx="147">
                  <c:v>1.47</c:v>
                </c:pt>
                <c:pt idx="148">
                  <c:v>1.48</c:v>
                </c:pt>
                <c:pt idx="149">
                  <c:v>1.49</c:v>
                </c:pt>
                <c:pt idx="150">
                  <c:v>1.5</c:v>
                </c:pt>
                <c:pt idx="151">
                  <c:v>1.51</c:v>
                </c:pt>
                <c:pt idx="152">
                  <c:v>1.52</c:v>
                </c:pt>
                <c:pt idx="153">
                  <c:v>1.53</c:v>
                </c:pt>
                <c:pt idx="154">
                  <c:v>1.54</c:v>
                </c:pt>
                <c:pt idx="155">
                  <c:v>1.55</c:v>
                </c:pt>
                <c:pt idx="156">
                  <c:v>1.56</c:v>
                </c:pt>
                <c:pt idx="157">
                  <c:v>1.57</c:v>
                </c:pt>
                <c:pt idx="158">
                  <c:v>1.58</c:v>
                </c:pt>
                <c:pt idx="159">
                  <c:v>1.59</c:v>
                </c:pt>
                <c:pt idx="160">
                  <c:v>1.6</c:v>
                </c:pt>
                <c:pt idx="161">
                  <c:v>1.61</c:v>
                </c:pt>
                <c:pt idx="162">
                  <c:v>1.62</c:v>
                </c:pt>
                <c:pt idx="163">
                  <c:v>1.63</c:v>
                </c:pt>
                <c:pt idx="164">
                  <c:v>1.64</c:v>
                </c:pt>
                <c:pt idx="165">
                  <c:v>1.65</c:v>
                </c:pt>
                <c:pt idx="166">
                  <c:v>1.66</c:v>
                </c:pt>
                <c:pt idx="167">
                  <c:v>1.67</c:v>
                </c:pt>
                <c:pt idx="168">
                  <c:v>1.68</c:v>
                </c:pt>
                <c:pt idx="169">
                  <c:v>1.69</c:v>
                </c:pt>
                <c:pt idx="170">
                  <c:v>1.7</c:v>
                </c:pt>
                <c:pt idx="171">
                  <c:v>1.71</c:v>
                </c:pt>
                <c:pt idx="172">
                  <c:v>1.72</c:v>
                </c:pt>
                <c:pt idx="173">
                  <c:v>1.73</c:v>
                </c:pt>
                <c:pt idx="174">
                  <c:v>1.74</c:v>
                </c:pt>
                <c:pt idx="175">
                  <c:v>1.75</c:v>
                </c:pt>
                <c:pt idx="176">
                  <c:v>1.76</c:v>
                </c:pt>
                <c:pt idx="177">
                  <c:v>1.77</c:v>
                </c:pt>
                <c:pt idx="178">
                  <c:v>1.78</c:v>
                </c:pt>
                <c:pt idx="179">
                  <c:v>1.79</c:v>
                </c:pt>
                <c:pt idx="180">
                  <c:v>1.8</c:v>
                </c:pt>
                <c:pt idx="181">
                  <c:v>1.81</c:v>
                </c:pt>
                <c:pt idx="182">
                  <c:v>1.82</c:v>
                </c:pt>
                <c:pt idx="183">
                  <c:v>1.83</c:v>
                </c:pt>
                <c:pt idx="184">
                  <c:v>1.84</c:v>
                </c:pt>
                <c:pt idx="185">
                  <c:v>1.85</c:v>
                </c:pt>
                <c:pt idx="186">
                  <c:v>1.86</c:v>
                </c:pt>
                <c:pt idx="187">
                  <c:v>1.87</c:v>
                </c:pt>
                <c:pt idx="188">
                  <c:v>1.88</c:v>
                </c:pt>
                <c:pt idx="189">
                  <c:v>1.89</c:v>
                </c:pt>
                <c:pt idx="190">
                  <c:v>1.9</c:v>
                </c:pt>
                <c:pt idx="191">
                  <c:v>1.91</c:v>
                </c:pt>
                <c:pt idx="192">
                  <c:v>1.92</c:v>
                </c:pt>
                <c:pt idx="193">
                  <c:v>1.93</c:v>
                </c:pt>
                <c:pt idx="194">
                  <c:v>1.94</c:v>
                </c:pt>
                <c:pt idx="195">
                  <c:v>1.95</c:v>
                </c:pt>
                <c:pt idx="196">
                  <c:v>1.96</c:v>
                </c:pt>
                <c:pt idx="197">
                  <c:v>1.97</c:v>
                </c:pt>
                <c:pt idx="198">
                  <c:v>1.98</c:v>
                </c:pt>
                <c:pt idx="199">
                  <c:v>1.99</c:v>
                </c:pt>
                <c:pt idx="200">
                  <c:v>2</c:v>
                </c:pt>
              </c:numCache>
            </c:numRef>
          </c:xVal>
          <c:yVal>
            <c:numRef>
              <c:f>'DC Sweep'!$F$42:$F$242</c:f>
              <c:numCache>
                <c:formatCode>General</c:formatCode>
                <c:ptCount val="201"/>
                <c:pt idx="0">
                  <c:v>1</c:v>
                </c:pt>
                <c:pt idx="1">
                  <c:v>0.99802672842827156</c:v>
                </c:pt>
                <c:pt idx="2">
                  <c:v>0.99211470131447788</c:v>
                </c:pt>
                <c:pt idx="3">
                  <c:v>0.98228725072868872</c:v>
                </c:pt>
                <c:pt idx="4">
                  <c:v>0.96858316112863108</c:v>
                </c:pt>
                <c:pt idx="5">
                  <c:v>0.95105651629515353</c:v>
                </c:pt>
                <c:pt idx="6">
                  <c:v>0.92977648588825146</c:v>
                </c:pt>
                <c:pt idx="7">
                  <c:v>0.90482705246601947</c:v>
                </c:pt>
                <c:pt idx="8">
                  <c:v>0.87630668004386358</c:v>
                </c:pt>
                <c:pt idx="9">
                  <c:v>0.84432792550201508</c:v>
                </c:pt>
                <c:pt idx="10">
                  <c:v>0.80901699437494745</c:v>
                </c:pt>
                <c:pt idx="11">
                  <c:v>0.77051324277578925</c:v>
                </c:pt>
                <c:pt idx="12">
                  <c:v>0.72896862742141155</c:v>
                </c:pt>
                <c:pt idx="13">
                  <c:v>0.68454710592868862</c:v>
                </c:pt>
                <c:pt idx="14">
                  <c:v>0.63742398974868963</c:v>
                </c:pt>
                <c:pt idx="15">
                  <c:v>0.58778525229247314</c:v>
                </c:pt>
                <c:pt idx="16">
                  <c:v>0.53582679497899655</c:v>
                </c:pt>
                <c:pt idx="17">
                  <c:v>0.48175367410171516</c:v>
                </c:pt>
                <c:pt idx="18">
                  <c:v>0.42577929156507266</c:v>
                </c:pt>
                <c:pt idx="19">
                  <c:v>0.36812455268467809</c:v>
                </c:pt>
                <c:pt idx="20">
                  <c:v>0.30901699437494745</c:v>
                </c:pt>
                <c:pt idx="21">
                  <c:v>0.24868988716485496</c:v>
                </c:pt>
                <c:pt idx="22">
                  <c:v>0.18738131458572474</c:v>
                </c:pt>
                <c:pt idx="23">
                  <c:v>0.12533323356430426</c:v>
                </c:pt>
                <c:pt idx="24">
                  <c:v>6.2790519529313527E-2</c:v>
                </c:pt>
                <c:pt idx="25">
                  <c:v>6.1257422745431001E-17</c:v>
                </c:pt>
                <c:pt idx="26">
                  <c:v>-6.2790519529313402E-2</c:v>
                </c:pt>
                <c:pt idx="27">
                  <c:v>-0.12533323356430437</c:v>
                </c:pt>
                <c:pt idx="28">
                  <c:v>-0.18738131458572482</c:v>
                </c:pt>
                <c:pt idx="29">
                  <c:v>-0.24868988716485463</c:v>
                </c:pt>
                <c:pt idx="30">
                  <c:v>-0.30901699437494734</c:v>
                </c:pt>
                <c:pt idx="31">
                  <c:v>-0.36812455268467797</c:v>
                </c:pt>
                <c:pt idx="32">
                  <c:v>-0.42577929156507272</c:v>
                </c:pt>
                <c:pt idx="33">
                  <c:v>-0.48175367410171543</c:v>
                </c:pt>
                <c:pt idx="34">
                  <c:v>-0.53582679497899688</c:v>
                </c:pt>
                <c:pt idx="35">
                  <c:v>-0.58778525229247303</c:v>
                </c:pt>
                <c:pt idx="36">
                  <c:v>-0.63742398974868975</c:v>
                </c:pt>
                <c:pt idx="37">
                  <c:v>-0.68454710592868873</c:v>
                </c:pt>
                <c:pt idx="38">
                  <c:v>-0.72896862742141133</c:v>
                </c:pt>
                <c:pt idx="39">
                  <c:v>-0.77051324277578914</c:v>
                </c:pt>
                <c:pt idx="40">
                  <c:v>-0.80901699437494734</c:v>
                </c:pt>
                <c:pt idx="41">
                  <c:v>-0.84432792550201485</c:v>
                </c:pt>
                <c:pt idx="42">
                  <c:v>-0.87630668004386336</c:v>
                </c:pt>
                <c:pt idx="43">
                  <c:v>-0.90482705246601935</c:v>
                </c:pt>
                <c:pt idx="44">
                  <c:v>-0.92977648588825135</c:v>
                </c:pt>
                <c:pt idx="45">
                  <c:v>-0.95105651629515353</c:v>
                </c:pt>
                <c:pt idx="46">
                  <c:v>-0.96858316112863108</c:v>
                </c:pt>
                <c:pt idx="47">
                  <c:v>-0.98228725072868861</c:v>
                </c:pt>
                <c:pt idx="48">
                  <c:v>-0.99211470131447776</c:v>
                </c:pt>
                <c:pt idx="49">
                  <c:v>-0.99802672842827156</c:v>
                </c:pt>
                <c:pt idx="50">
                  <c:v>-1</c:v>
                </c:pt>
                <c:pt idx="51">
                  <c:v>-0.99802672842827156</c:v>
                </c:pt>
                <c:pt idx="52">
                  <c:v>-0.99211470131447788</c:v>
                </c:pt>
                <c:pt idx="53">
                  <c:v>-0.98228725072868861</c:v>
                </c:pt>
                <c:pt idx="54">
                  <c:v>-0.96858316112863108</c:v>
                </c:pt>
                <c:pt idx="55">
                  <c:v>-0.95105651629515353</c:v>
                </c:pt>
                <c:pt idx="56">
                  <c:v>-0.92977648588825124</c:v>
                </c:pt>
                <c:pt idx="57">
                  <c:v>-0.90482705246601969</c:v>
                </c:pt>
                <c:pt idx="58">
                  <c:v>-0.87630668004386369</c:v>
                </c:pt>
                <c:pt idx="59">
                  <c:v>-0.84432792550201519</c:v>
                </c:pt>
                <c:pt idx="60">
                  <c:v>-0.80901699437494756</c:v>
                </c:pt>
                <c:pt idx="61">
                  <c:v>-0.77051324277578925</c:v>
                </c:pt>
                <c:pt idx="62">
                  <c:v>-0.72896862742141155</c:v>
                </c:pt>
                <c:pt idx="63">
                  <c:v>-0.68454710592868895</c:v>
                </c:pt>
                <c:pt idx="64">
                  <c:v>-0.63742398974868952</c:v>
                </c:pt>
                <c:pt idx="65">
                  <c:v>-0.58778525229247325</c:v>
                </c:pt>
                <c:pt idx="66">
                  <c:v>-0.53582679497899632</c:v>
                </c:pt>
                <c:pt idx="67">
                  <c:v>-0.48175367410171527</c:v>
                </c:pt>
                <c:pt idx="68">
                  <c:v>-0.42577929156507216</c:v>
                </c:pt>
                <c:pt idx="69">
                  <c:v>-0.36812455268467859</c:v>
                </c:pt>
                <c:pt idx="70">
                  <c:v>-0.30901699437494756</c:v>
                </c:pt>
                <c:pt idx="71">
                  <c:v>-0.24868988716485529</c:v>
                </c:pt>
                <c:pt idx="72">
                  <c:v>-0.18738131458572463</c:v>
                </c:pt>
                <c:pt idx="73">
                  <c:v>-0.12533323356430459</c:v>
                </c:pt>
                <c:pt idx="74">
                  <c:v>-6.2790519529313207E-2</c:v>
                </c:pt>
                <c:pt idx="75">
                  <c:v>-1.83772268236293E-16</c:v>
                </c:pt>
                <c:pt idx="76">
                  <c:v>6.2790519529312833E-2</c:v>
                </c:pt>
                <c:pt idx="77">
                  <c:v>0.12533323356430423</c:v>
                </c:pt>
                <c:pt idx="78">
                  <c:v>0.18738131458572427</c:v>
                </c:pt>
                <c:pt idx="79">
                  <c:v>0.24868988716485493</c:v>
                </c:pt>
                <c:pt idx="80">
                  <c:v>0.30901699437494723</c:v>
                </c:pt>
                <c:pt idx="81">
                  <c:v>0.36812455268467825</c:v>
                </c:pt>
                <c:pt idx="82">
                  <c:v>0.42577929156507183</c:v>
                </c:pt>
                <c:pt idx="83">
                  <c:v>0.48175367410171493</c:v>
                </c:pt>
                <c:pt idx="84">
                  <c:v>0.53582679497899599</c:v>
                </c:pt>
                <c:pt idx="85">
                  <c:v>0.58778525229247292</c:v>
                </c:pt>
                <c:pt idx="86">
                  <c:v>0.6374239897486893</c:v>
                </c:pt>
                <c:pt idx="87">
                  <c:v>0.68454710592868862</c:v>
                </c:pt>
                <c:pt idx="88">
                  <c:v>0.72896862742141122</c:v>
                </c:pt>
                <c:pt idx="89">
                  <c:v>0.77051324277578936</c:v>
                </c:pt>
                <c:pt idx="90">
                  <c:v>0.80901699437494734</c:v>
                </c:pt>
                <c:pt idx="91">
                  <c:v>0.8443279255020153</c:v>
                </c:pt>
                <c:pt idx="92">
                  <c:v>0.87630668004386358</c:v>
                </c:pt>
                <c:pt idx="93">
                  <c:v>0.90482705246601969</c:v>
                </c:pt>
                <c:pt idx="94">
                  <c:v>0.92977648588825113</c:v>
                </c:pt>
                <c:pt idx="95">
                  <c:v>0.95105651629515353</c:v>
                </c:pt>
                <c:pt idx="96">
                  <c:v>0.96858316112863097</c:v>
                </c:pt>
                <c:pt idx="97">
                  <c:v>0.98228725072868872</c:v>
                </c:pt>
                <c:pt idx="98">
                  <c:v>0.99211470131447776</c:v>
                </c:pt>
                <c:pt idx="99">
                  <c:v>0.99802672842827156</c:v>
                </c:pt>
                <c:pt idx="100">
                  <c:v>1</c:v>
                </c:pt>
                <c:pt idx="101">
                  <c:v>0.99802672842827156</c:v>
                </c:pt>
                <c:pt idx="102">
                  <c:v>0.99211470131447788</c:v>
                </c:pt>
                <c:pt idx="103">
                  <c:v>0.98228725072868872</c:v>
                </c:pt>
                <c:pt idx="104">
                  <c:v>0.96858316112863108</c:v>
                </c:pt>
                <c:pt idx="105">
                  <c:v>0.95105651629515364</c:v>
                </c:pt>
                <c:pt idx="106">
                  <c:v>0.92977648588825135</c:v>
                </c:pt>
                <c:pt idx="107">
                  <c:v>0.90482705246601958</c:v>
                </c:pt>
                <c:pt idx="108">
                  <c:v>0.87630668004386336</c:v>
                </c:pt>
                <c:pt idx="109">
                  <c:v>0.84432792550201508</c:v>
                </c:pt>
                <c:pt idx="110">
                  <c:v>0.80901699437494701</c:v>
                </c:pt>
                <c:pt idx="111">
                  <c:v>0.77051324277578903</c:v>
                </c:pt>
                <c:pt idx="112">
                  <c:v>0.728968627421411</c:v>
                </c:pt>
                <c:pt idx="113">
                  <c:v>0.68454710592868961</c:v>
                </c:pt>
                <c:pt idx="114">
                  <c:v>0.6374239897486903</c:v>
                </c:pt>
                <c:pt idx="115">
                  <c:v>0.58778525229247403</c:v>
                </c:pt>
                <c:pt idx="116">
                  <c:v>0.53582679497899721</c:v>
                </c:pt>
                <c:pt idx="117">
                  <c:v>0.48175367410171616</c:v>
                </c:pt>
                <c:pt idx="118">
                  <c:v>0.42577929156507305</c:v>
                </c:pt>
                <c:pt idx="119">
                  <c:v>0.36812455268467875</c:v>
                </c:pt>
                <c:pt idx="120">
                  <c:v>0.30901699437494773</c:v>
                </c:pt>
                <c:pt idx="121">
                  <c:v>0.24868988716485543</c:v>
                </c:pt>
                <c:pt idx="122">
                  <c:v>0.18738131458572474</c:v>
                </c:pt>
                <c:pt idx="123">
                  <c:v>0.12533323356430473</c:v>
                </c:pt>
                <c:pt idx="124">
                  <c:v>6.2790519529313318E-2</c:v>
                </c:pt>
                <c:pt idx="125">
                  <c:v>3.06287113727155E-16</c:v>
                </c:pt>
                <c:pt idx="126">
                  <c:v>-6.2790519529312708E-2</c:v>
                </c:pt>
                <c:pt idx="127">
                  <c:v>-0.12533323356430412</c:v>
                </c:pt>
                <c:pt idx="128">
                  <c:v>-0.18738131458572502</c:v>
                </c:pt>
                <c:pt idx="129">
                  <c:v>-0.24868988716485482</c:v>
                </c:pt>
                <c:pt idx="130">
                  <c:v>-0.30901699437494712</c:v>
                </c:pt>
                <c:pt idx="131">
                  <c:v>-0.36812455268467731</c:v>
                </c:pt>
                <c:pt idx="132">
                  <c:v>-0.42577929156507333</c:v>
                </c:pt>
                <c:pt idx="133">
                  <c:v>-0.4817536741017156</c:v>
                </c:pt>
                <c:pt idx="134">
                  <c:v>-0.53582679497899666</c:v>
                </c:pt>
                <c:pt idx="135">
                  <c:v>-0.58778525229247292</c:v>
                </c:pt>
                <c:pt idx="136">
                  <c:v>-0.63742398974869052</c:v>
                </c:pt>
                <c:pt idx="137">
                  <c:v>-0.68454710592868917</c:v>
                </c:pt>
                <c:pt idx="138">
                  <c:v>-0.72896862742141055</c:v>
                </c:pt>
                <c:pt idx="139">
                  <c:v>-0.77051324277578814</c:v>
                </c:pt>
                <c:pt idx="140">
                  <c:v>-0.80901699437494723</c:v>
                </c:pt>
                <c:pt idx="141">
                  <c:v>-0.84432792550201474</c:v>
                </c:pt>
                <c:pt idx="142">
                  <c:v>-0.87630668004386303</c:v>
                </c:pt>
                <c:pt idx="143">
                  <c:v>-0.90482705246601891</c:v>
                </c:pt>
                <c:pt idx="144">
                  <c:v>-0.92977648588825146</c:v>
                </c:pt>
                <c:pt idx="145">
                  <c:v>-0.95105651629515342</c:v>
                </c:pt>
                <c:pt idx="146">
                  <c:v>-0.96858316112863097</c:v>
                </c:pt>
                <c:pt idx="147">
                  <c:v>-0.9822872507286885</c:v>
                </c:pt>
                <c:pt idx="148">
                  <c:v>-0.99211470131447788</c:v>
                </c:pt>
                <c:pt idx="149">
                  <c:v>-0.99802672842827156</c:v>
                </c:pt>
                <c:pt idx="150">
                  <c:v>-1</c:v>
                </c:pt>
                <c:pt idx="151">
                  <c:v>-0.99802672842827156</c:v>
                </c:pt>
                <c:pt idx="152">
                  <c:v>-0.99211470131447799</c:v>
                </c:pt>
                <c:pt idx="153">
                  <c:v>-0.98228725072868861</c:v>
                </c:pt>
                <c:pt idx="154">
                  <c:v>-0.96858316112863108</c:v>
                </c:pt>
                <c:pt idx="155">
                  <c:v>-0.95105651629515364</c:v>
                </c:pt>
                <c:pt idx="156">
                  <c:v>-0.92977648588825168</c:v>
                </c:pt>
                <c:pt idx="157">
                  <c:v>-0.90482705246601924</c:v>
                </c:pt>
                <c:pt idx="158">
                  <c:v>-0.87630668004386347</c:v>
                </c:pt>
                <c:pt idx="159">
                  <c:v>-0.84432792550201508</c:v>
                </c:pt>
                <c:pt idx="160">
                  <c:v>-0.80901699437494767</c:v>
                </c:pt>
                <c:pt idx="161">
                  <c:v>-0.77051324277578859</c:v>
                </c:pt>
                <c:pt idx="162">
                  <c:v>-0.72896862742141111</c:v>
                </c:pt>
                <c:pt idx="163">
                  <c:v>-0.68454710592868973</c:v>
                </c:pt>
                <c:pt idx="164">
                  <c:v>-0.63742398974869108</c:v>
                </c:pt>
                <c:pt idx="165">
                  <c:v>-0.58778525229247347</c:v>
                </c:pt>
                <c:pt idx="166">
                  <c:v>-0.53582679497899721</c:v>
                </c:pt>
                <c:pt idx="167">
                  <c:v>-0.48175367410171627</c:v>
                </c:pt>
                <c:pt idx="168">
                  <c:v>-0.42577929156507399</c:v>
                </c:pt>
                <c:pt idx="169">
                  <c:v>-0.36812455268467803</c:v>
                </c:pt>
                <c:pt idx="170">
                  <c:v>-0.30901699437494784</c:v>
                </c:pt>
                <c:pt idx="171">
                  <c:v>-0.24868988716485554</c:v>
                </c:pt>
                <c:pt idx="172">
                  <c:v>-0.18738131458572574</c:v>
                </c:pt>
                <c:pt idx="173">
                  <c:v>-0.12533323356430395</c:v>
                </c:pt>
                <c:pt idx="174">
                  <c:v>-6.2790519529313443E-2</c:v>
                </c:pt>
                <c:pt idx="175">
                  <c:v>-4.28801959218017E-16</c:v>
                </c:pt>
                <c:pt idx="176">
                  <c:v>6.2790519529312597E-2</c:v>
                </c:pt>
                <c:pt idx="177">
                  <c:v>0.12533323356430312</c:v>
                </c:pt>
                <c:pt idx="178">
                  <c:v>0.18738131458572491</c:v>
                </c:pt>
                <c:pt idx="179">
                  <c:v>0.24868988716485471</c:v>
                </c:pt>
                <c:pt idx="180">
                  <c:v>0.30901699437494701</c:v>
                </c:pt>
                <c:pt idx="181">
                  <c:v>0.3681245526846772</c:v>
                </c:pt>
                <c:pt idx="182">
                  <c:v>0.42577929156507321</c:v>
                </c:pt>
                <c:pt idx="183">
                  <c:v>0.48175367410171549</c:v>
                </c:pt>
                <c:pt idx="184">
                  <c:v>0.53582679497899655</c:v>
                </c:pt>
                <c:pt idx="185">
                  <c:v>0.5877852522924728</c:v>
                </c:pt>
                <c:pt idx="186">
                  <c:v>0.63742398974869041</c:v>
                </c:pt>
                <c:pt idx="187">
                  <c:v>0.68454710592868917</c:v>
                </c:pt>
                <c:pt idx="188">
                  <c:v>0.72896862742141044</c:v>
                </c:pt>
                <c:pt idx="189">
                  <c:v>0.77051324277578803</c:v>
                </c:pt>
                <c:pt idx="190">
                  <c:v>0.80901699437494712</c:v>
                </c:pt>
                <c:pt idx="191">
                  <c:v>0.84432792550201463</c:v>
                </c:pt>
                <c:pt idx="192">
                  <c:v>0.87630668004386303</c:v>
                </c:pt>
                <c:pt idx="193">
                  <c:v>0.90482705246601891</c:v>
                </c:pt>
                <c:pt idx="194">
                  <c:v>0.92977648588825135</c:v>
                </c:pt>
                <c:pt idx="195">
                  <c:v>0.95105651629515342</c:v>
                </c:pt>
                <c:pt idx="196">
                  <c:v>0.96858316112863097</c:v>
                </c:pt>
                <c:pt idx="197">
                  <c:v>0.9822872507286885</c:v>
                </c:pt>
                <c:pt idx="198">
                  <c:v>0.99211470131447788</c:v>
                </c:pt>
                <c:pt idx="199">
                  <c:v>0.99802672842827156</c:v>
                </c:pt>
                <c:pt idx="20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69-42C1-A1DF-04B9D6E9C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4115448"/>
        <c:axId val="674114464"/>
      </c:scatterChart>
      <c:valAx>
        <c:axId val="674115448"/>
        <c:scaling>
          <c:orientation val="minMax"/>
          <c:max val="2"/>
        </c:scaling>
        <c:delete val="1"/>
        <c:axPos val="b"/>
        <c:numFmt formatCode="0.00E+00" sourceLinked="1"/>
        <c:majorTickMark val="out"/>
        <c:minorTickMark val="none"/>
        <c:tickLblPos val="nextTo"/>
        <c:crossAx val="674114464"/>
        <c:crosses val="autoZero"/>
        <c:crossBetween val="midCat"/>
      </c:valAx>
      <c:valAx>
        <c:axId val="674114464"/>
        <c:scaling>
          <c:orientation val="minMax"/>
          <c:max val="1.2"/>
          <c:min val="-1.2"/>
        </c:scaling>
        <c:delete val="1"/>
        <c:axPos val="l"/>
        <c:numFmt formatCode="General" sourceLinked="1"/>
        <c:majorTickMark val="out"/>
        <c:minorTickMark val="none"/>
        <c:tickLblPos val="nextTo"/>
        <c:crossAx val="6741154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137160</xdr:rowOff>
    </xdr:from>
    <xdr:to>
      <xdr:col>7</xdr:col>
      <xdr:colOff>441960</xdr:colOff>
      <xdr:row>2</xdr:row>
      <xdr:rowOff>45720</xdr:rowOff>
    </xdr:to>
    <xdr:sp macro="" textlink="">
      <xdr:nvSpPr>
        <xdr:cNvPr id="2" name="TextBox 1"/>
        <xdr:cNvSpPr txBox="1"/>
      </xdr:nvSpPr>
      <xdr:spPr>
        <a:xfrm>
          <a:off x="99060" y="137160"/>
          <a:ext cx="4610100" cy="4800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Simplified</a:t>
          </a:r>
          <a:r>
            <a:rPr lang="en-US" sz="2400" baseline="0"/>
            <a:t> </a:t>
          </a:r>
          <a:r>
            <a:rPr lang="en-US" sz="2400"/>
            <a:t>Common Emitter</a:t>
          </a:r>
          <a:r>
            <a:rPr lang="en-US" sz="2400" baseline="0"/>
            <a:t> Biasing</a:t>
          </a:r>
          <a:endParaRPr lang="en-US" sz="2400"/>
        </a:p>
      </xdr:txBody>
    </xdr:sp>
    <xdr:clientData/>
  </xdr:twoCellAnchor>
  <xdr:twoCellAnchor>
    <xdr:from>
      <xdr:col>5</xdr:col>
      <xdr:colOff>198120</xdr:colOff>
      <xdr:row>6</xdr:row>
      <xdr:rowOff>19050</xdr:rowOff>
    </xdr:from>
    <xdr:to>
      <xdr:col>15</xdr:col>
      <xdr:colOff>274320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137160</xdr:rowOff>
    </xdr:from>
    <xdr:to>
      <xdr:col>10</xdr:col>
      <xdr:colOff>388620</xdr:colOff>
      <xdr:row>2</xdr:row>
      <xdr:rowOff>45720</xdr:rowOff>
    </xdr:to>
    <xdr:sp macro="" textlink="">
      <xdr:nvSpPr>
        <xdr:cNvPr id="2" name="TextBox 1"/>
        <xdr:cNvSpPr txBox="1"/>
      </xdr:nvSpPr>
      <xdr:spPr>
        <a:xfrm>
          <a:off x="99060" y="137160"/>
          <a:ext cx="6477000" cy="4800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Simplified</a:t>
          </a:r>
          <a:r>
            <a:rPr lang="en-US" sz="2400" baseline="0"/>
            <a:t> </a:t>
          </a:r>
          <a:r>
            <a:rPr lang="en-US" sz="2400"/>
            <a:t>Common Emitter</a:t>
          </a:r>
          <a:r>
            <a:rPr lang="en-US" sz="2400" baseline="0"/>
            <a:t>: Biasing + Small Signal</a:t>
          </a:r>
          <a:endParaRPr lang="en-US" sz="2400"/>
        </a:p>
      </xdr:txBody>
    </xdr:sp>
    <xdr:clientData/>
  </xdr:twoCellAnchor>
  <xdr:twoCellAnchor>
    <xdr:from>
      <xdr:col>4</xdr:col>
      <xdr:colOff>137160</xdr:colOff>
      <xdr:row>11</xdr:row>
      <xdr:rowOff>49530</xdr:rowOff>
    </xdr:from>
    <xdr:to>
      <xdr:col>14</xdr:col>
      <xdr:colOff>121920</xdr:colOff>
      <xdr:row>33</xdr:row>
      <xdr:rowOff>167640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0</xdr:row>
      <xdr:rowOff>137160</xdr:rowOff>
    </xdr:from>
    <xdr:to>
      <xdr:col>13</xdr:col>
      <xdr:colOff>533400</xdr:colOff>
      <xdr:row>2</xdr:row>
      <xdr:rowOff>45720</xdr:rowOff>
    </xdr:to>
    <xdr:sp macro="" textlink="">
      <xdr:nvSpPr>
        <xdr:cNvPr id="2" name="TextBox 1"/>
        <xdr:cNvSpPr txBox="1"/>
      </xdr:nvSpPr>
      <xdr:spPr>
        <a:xfrm>
          <a:off x="99060" y="137160"/>
          <a:ext cx="8450580" cy="48006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/>
            <a:t>Simplified</a:t>
          </a:r>
          <a:r>
            <a:rPr lang="en-US" sz="2400" baseline="0"/>
            <a:t> </a:t>
          </a:r>
          <a:r>
            <a:rPr lang="en-US" sz="2400"/>
            <a:t>Common Emitter</a:t>
          </a:r>
          <a:r>
            <a:rPr lang="en-US" sz="2400" baseline="0"/>
            <a:t>: Biasing + Small Signal + Coupling Caps</a:t>
          </a:r>
          <a:endParaRPr lang="en-US" sz="2400"/>
        </a:p>
      </xdr:txBody>
    </xdr:sp>
    <xdr:clientData/>
  </xdr:twoCellAnchor>
  <xdr:twoCellAnchor>
    <xdr:from>
      <xdr:col>6</xdr:col>
      <xdr:colOff>7620</xdr:colOff>
      <xdr:row>9</xdr:row>
      <xdr:rowOff>179070</xdr:rowOff>
    </xdr:from>
    <xdr:to>
      <xdr:col>15</xdr:col>
      <xdr:colOff>601980</xdr:colOff>
      <xdr:row>32</xdr:row>
      <xdr:rowOff>87630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175260</xdr:colOff>
      <xdr:row>2</xdr:row>
      <xdr:rowOff>41910</xdr:rowOff>
    </xdr:from>
    <xdr:to>
      <xdr:col>10</xdr:col>
      <xdr:colOff>487680</xdr:colOff>
      <xdr:row>21</xdr:row>
      <xdr:rowOff>30480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175260</xdr:colOff>
      <xdr:row>21</xdr:row>
      <xdr:rowOff>95250</xdr:rowOff>
    </xdr:from>
    <xdr:to>
      <xdr:col>10</xdr:col>
      <xdr:colOff>518160</xdr:colOff>
      <xdr:row>39</xdr:row>
      <xdr:rowOff>22860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289560</xdr:colOff>
      <xdr:row>41</xdr:row>
      <xdr:rowOff>87630</xdr:rowOff>
    </xdr:from>
    <xdr:to>
      <xdr:col>13</xdr:col>
      <xdr:colOff>594360</xdr:colOff>
      <xdr:row>56</xdr:row>
      <xdr:rowOff>87630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NPN_DCsweep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2"/>
  <sheetViews>
    <sheetView workbookViewId="0">
      <selection activeCell="Q25" sqref="Q25"/>
    </sheetView>
  </sheetViews>
  <sheetFormatPr defaultRowHeight="14.4" x14ac:dyDescent="0.3"/>
  <sheetData>
    <row r="1" spans="1:7" ht="30.6" customHeight="1" x14ac:dyDescent="0.3"/>
    <row r="4" spans="1:7" x14ac:dyDescent="0.3">
      <c r="A4" s="1" t="s">
        <v>5</v>
      </c>
      <c r="B4" s="1" t="s">
        <v>10</v>
      </c>
      <c r="C4" s="1" t="s">
        <v>24</v>
      </c>
      <c r="D4" s="1" t="s">
        <v>3</v>
      </c>
      <c r="E4" s="1" t="s">
        <v>2</v>
      </c>
      <c r="F4" s="1" t="s">
        <v>1</v>
      </c>
      <c r="G4" s="1" t="s">
        <v>0</v>
      </c>
    </row>
    <row r="5" spans="1:7" x14ac:dyDescent="0.3">
      <c r="A5">
        <v>5</v>
      </c>
      <c r="B5">
        <v>100</v>
      </c>
      <c r="C5">
        <v>0.6</v>
      </c>
      <c r="D5">
        <v>30</v>
      </c>
      <c r="E5">
        <v>9.1</v>
      </c>
      <c r="F5" s="7">
        <v>2.4</v>
      </c>
      <c r="G5" s="7">
        <v>0.47</v>
      </c>
    </row>
    <row r="6" spans="1:7" x14ac:dyDescent="0.3">
      <c r="A6" s="2" t="s">
        <v>4</v>
      </c>
      <c r="B6" s="2" t="s">
        <v>25</v>
      </c>
      <c r="C6" s="2" t="s">
        <v>7</v>
      </c>
      <c r="D6" s="2" t="s">
        <v>6</v>
      </c>
      <c r="E6" s="2" t="s">
        <v>8</v>
      </c>
    </row>
    <row r="7" spans="1:7" x14ac:dyDescent="0.3">
      <c r="A7" s="7">
        <f>$D$5*$E$5/($D$5+$E$5)</f>
        <v>6.9820971867007673</v>
      </c>
      <c r="B7" s="7">
        <f>$A$5*$E$5/($E$5+$D$5)</f>
        <v>1.1636828644501278</v>
      </c>
      <c r="C7" s="7">
        <f>($B$7-$C$5)/($G$5+$A$5/(1+$B$5))</f>
        <v>1.0850384850288337</v>
      </c>
      <c r="D7" s="7">
        <f>$C$7/(1+$B$5)</f>
        <v>1.0742955297315185E-2</v>
      </c>
      <c r="E7" s="7">
        <f>$C$7*$B$5/(1+$B$5)</f>
        <v>1.0742955297315184</v>
      </c>
    </row>
    <row r="8" spans="1:7" x14ac:dyDescent="0.3">
      <c r="B8" s="4" t="s">
        <v>26</v>
      </c>
      <c r="C8" s="4"/>
      <c r="D8" s="4" t="s">
        <v>27</v>
      </c>
      <c r="E8" s="4" t="s">
        <v>29</v>
      </c>
    </row>
    <row r="9" spans="1:7" x14ac:dyDescent="0.3">
      <c r="B9" s="7">
        <f>$C$5+$C$7*$G$5</f>
        <v>1.1099680879635518</v>
      </c>
      <c r="D9" s="7">
        <f>$C$7*$G$5</f>
        <v>0.50996808796355186</v>
      </c>
      <c r="E9" s="7">
        <f>IF($A$5-$E$7*$F$5&gt;0.2+$D$9,$A$5-$E$7*$F$5,0.2+$D$9)</f>
        <v>2.4216907286443559</v>
      </c>
    </row>
    <row r="10" spans="1:7" x14ac:dyDescent="0.3">
      <c r="A10" s="9" t="s">
        <v>33</v>
      </c>
      <c r="B10" s="9"/>
      <c r="C10" s="9"/>
      <c r="D10" s="9"/>
    </row>
    <row r="11" spans="1:7" x14ac:dyDescent="0.3">
      <c r="A11" s="5" t="s">
        <v>9</v>
      </c>
      <c r="B11" s="5" t="s">
        <v>11</v>
      </c>
      <c r="C11" s="5" t="s">
        <v>12</v>
      </c>
      <c r="D11" s="5" t="s">
        <v>13</v>
      </c>
    </row>
    <row r="12" spans="1:7" x14ac:dyDescent="0.3">
      <c r="A12">
        <v>0</v>
      </c>
      <c r="B12" s="7">
        <f>$B$9</f>
        <v>1.1099680879635518</v>
      </c>
      <c r="C12" s="7">
        <f>$D$9</f>
        <v>0.50996808796355186</v>
      </c>
      <c r="D12" s="7">
        <f>$E$9</f>
        <v>2.4216907286443559</v>
      </c>
    </row>
    <row r="13" spans="1:7" x14ac:dyDescent="0.3">
      <c r="A13">
        <v>0.01</v>
      </c>
      <c r="B13" s="7">
        <f t="shared" ref="B13:B76" si="0">$B$9</f>
        <v>1.1099680879635518</v>
      </c>
      <c r="C13" s="7">
        <f t="shared" ref="C13:C76" si="1">$D$9</f>
        <v>0.50996808796355186</v>
      </c>
      <c r="D13" s="7">
        <f t="shared" ref="D13:D76" si="2">$E$9</f>
        <v>2.4216907286443559</v>
      </c>
    </row>
    <row r="14" spans="1:7" x14ac:dyDescent="0.3">
      <c r="A14">
        <v>0.02</v>
      </c>
      <c r="B14" s="7">
        <f t="shared" si="0"/>
        <v>1.1099680879635518</v>
      </c>
      <c r="C14" s="7">
        <f t="shared" si="1"/>
        <v>0.50996808796355186</v>
      </c>
      <c r="D14" s="7">
        <f t="shared" si="2"/>
        <v>2.4216907286443559</v>
      </c>
    </row>
    <row r="15" spans="1:7" x14ac:dyDescent="0.3">
      <c r="A15">
        <v>0.03</v>
      </c>
      <c r="B15" s="7">
        <f t="shared" si="0"/>
        <v>1.1099680879635518</v>
      </c>
      <c r="C15" s="7">
        <f t="shared" si="1"/>
        <v>0.50996808796355186</v>
      </c>
      <c r="D15" s="7">
        <f t="shared" si="2"/>
        <v>2.4216907286443559</v>
      </c>
    </row>
    <row r="16" spans="1:7" x14ac:dyDescent="0.3">
      <c r="A16">
        <v>0.04</v>
      </c>
      <c r="B16" s="7">
        <f t="shared" si="0"/>
        <v>1.1099680879635518</v>
      </c>
      <c r="C16" s="7">
        <f t="shared" si="1"/>
        <v>0.50996808796355186</v>
      </c>
      <c r="D16" s="7">
        <f t="shared" si="2"/>
        <v>2.4216907286443559</v>
      </c>
    </row>
    <row r="17" spans="1:4" x14ac:dyDescent="0.3">
      <c r="A17">
        <v>0.05</v>
      </c>
      <c r="B17" s="7">
        <f t="shared" si="0"/>
        <v>1.1099680879635518</v>
      </c>
      <c r="C17" s="7">
        <f t="shared" si="1"/>
        <v>0.50996808796355186</v>
      </c>
      <c r="D17" s="7">
        <f t="shared" si="2"/>
        <v>2.4216907286443559</v>
      </c>
    </row>
    <row r="18" spans="1:4" x14ac:dyDescent="0.3">
      <c r="A18">
        <v>0.06</v>
      </c>
      <c r="B18" s="7">
        <f t="shared" si="0"/>
        <v>1.1099680879635518</v>
      </c>
      <c r="C18" s="7">
        <f t="shared" si="1"/>
        <v>0.50996808796355186</v>
      </c>
      <c r="D18" s="7">
        <f t="shared" si="2"/>
        <v>2.4216907286443559</v>
      </c>
    </row>
    <row r="19" spans="1:4" x14ac:dyDescent="0.3">
      <c r="A19">
        <v>7.0000000000000007E-2</v>
      </c>
      <c r="B19" s="7">
        <f t="shared" si="0"/>
        <v>1.1099680879635518</v>
      </c>
      <c r="C19" s="7">
        <f t="shared" si="1"/>
        <v>0.50996808796355186</v>
      </c>
      <c r="D19" s="7">
        <f t="shared" si="2"/>
        <v>2.4216907286443559</v>
      </c>
    </row>
    <row r="20" spans="1:4" x14ac:dyDescent="0.3">
      <c r="A20">
        <v>0.08</v>
      </c>
      <c r="B20" s="7">
        <f t="shared" si="0"/>
        <v>1.1099680879635518</v>
      </c>
      <c r="C20" s="7">
        <f t="shared" si="1"/>
        <v>0.50996808796355186</v>
      </c>
      <c r="D20" s="7">
        <f t="shared" si="2"/>
        <v>2.4216907286443559</v>
      </c>
    </row>
    <row r="21" spans="1:4" x14ac:dyDescent="0.3">
      <c r="A21">
        <v>0.09</v>
      </c>
      <c r="B21" s="7">
        <f t="shared" si="0"/>
        <v>1.1099680879635518</v>
      </c>
      <c r="C21" s="7">
        <f t="shared" si="1"/>
        <v>0.50996808796355186</v>
      </c>
      <c r="D21" s="7">
        <f t="shared" si="2"/>
        <v>2.4216907286443559</v>
      </c>
    </row>
    <row r="22" spans="1:4" x14ac:dyDescent="0.3">
      <c r="A22">
        <v>0.1</v>
      </c>
      <c r="B22" s="7">
        <f t="shared" si="0"/>
        <v>1.1099680879635518</v>
      </c>
      <c r="C22" s="7">
        <f t="shared" si="1"/>
        <v>0.50996808796355186</v>
      </c>
      <c r="D22" s="7">
        <f t="shared" si="2"/>
        <v>2.4216907286443559</v>
      </c>
    </row>
    <row r="23" spans="1:4" x14ac:dyDescent="0.3">
      <c r="A23">
        <v>0.11</v>
      </c>
      <c r="B23" s="7">
        <f t="shared" si="0"/>
        <v>1.1099680879635518</v>
      </c>
      <c r="C23" s="7">
        <f t="shared" si="1"/>
        <v>0.50996808796355186</v>
      </c>
      <c r="D23" s="7">
        <f t="shared" si="2"/>
        <v>2.4216907286443559</v>
      </c>
    </row>
    <row r="24" spans="1:4" x14ac:dyDescent="0.3">
      <c r="A24">
        <v>0.12</v>
      </c>
      <c r="B24" s="7">
        <f t="shared" si="0"/>
        <v>1.1099680879635518</v>
      </c>
      <c r="C24" s="7">
        <f t="shared" si="1"/>
        <v>0.50996808796355186</v>
      </c>
      <c r="D24" s="7">
        <f t="shared" si="2"/>
        <v>2.4216907286443559</v>
      </c>
    </row>
    <row r="25" spans="1:4" x14ac:dyDescent="0.3">
      <c r="A25">
        <v>0.13</v>
      </c>
      <c r="B25" s="7">
        <f t="shared" si="0"/>
        <v>1.1099680879635518</v>
      </c>
      <c r="C25" s="7">
        <f t="shared" si="1"/>
        <v>0.50996808796355186</v>
      </c>
      <c r="D25" s="7">
        <f t="shared" si="2"/>
        <v>2.4216907286443559</v>
      </c>
    </row>
    <row r="26" spans="1:4" x14ac:dyDescent="0.3">
      <c r="A26">
        <v>0.14000000000000001</v>
      </c>
      <c r="B26" s="7">
        <f t="shared" si="0"/>
        <v>1.1099680879635518</v>
      </c>
      <c r="C26" s="7">
        <f t="shared" si="1"/>
        <v>0.50996808796355186</v>
      </c>
      <c r="D26" s="7">
        <f t="shared" si="2"/>
        <v>2.4216907286443559</v>
      </c>
    </row>
    <row r="27" spans="1:4" x14ac:dyDescent="0.3">
      <c r="A27">
        <v>0.15</v>
      </c>
      <c r="B27" s="7">
        <f t="shared" si="0"/>
        <v>1.1099680879635518</v>
      </c>
      <c r="C27" s="7">
        <f t="shared" si="1"/>
        <v>0.50996808796355186</v>
      </c>
      <c r="D27" s="7">
        <f t="shared" si="2"/>
        <v>2.4216907286443559</v>
      </c>
    </row>
    <row r="28" spans="1:4" x14ac:dyDescent="0.3">
      <c r="A28">
        <v>0.16</v>
      </c>
      <c r="B28" s="7">
        <f t="shared" si="0"/>
        <v>1.1099680879635518</v>
      </c>
      <c r="C28" s="7">
        <f t="shared" si="1"/>
        <v>0.50996808796355186</v>
      </c>
      <c r="D28" s="7">
        <f t="shared" si="2"/>
        <v>2.4216907286443559</v>
      </c>
    </row>
    <row r="29" spans="1:4" x14ac:dyDescent="0.3">
      <c r="A29">
        <v>0.17</v>
      </c>
      <c r="B29" s="7">
        <f t="shared" si="0"/>
        <v>1.1099680879635518</v>
      </c>
      <c r="C29" s="7">
        <f t="shared" si="1"/>
        <v>0.50996808796355186</v>
      </c>
      <c r="D29" s="7">
        <f t="shared" si="2"/>
        <v>2.4216907286443559</v>
      </c>
    </row>
    <row r="30" spans="1:4" x14ac:dyDescent="0.3">
      <c r="A30">
        <v>0.18</v>
      </c>
      <c r="B30" s="7">
        <f t="shared" si="0"/>
        <v>1.1099680879635518</v>
      </c>
      <c r="C30" s="7">
        <f t="shared" si="1"/>
        <v>0.50996808796355186</v>
      </c>
      <c r="D30" s="7">
        <f t="shared" si="2"/>
        <v>2.4216907286443559</v>
      </c>
    </row>
    <row r="31" spans="1:4" x14ac:dyDescent="0.3">
      <c r="A31">
        <v>0.19</v>
      </c>
      <c r="B31" s="7">
        <f t="shared" si="0"/>
        <v>1.1099680879635518</v>
      </c>
      <c r="C31" s="7">
        <f t="shared" si="1"/>
        <v>0.50996808796355186</v>
      </c>
      <c r="D31" s="7">
        <f t="shared" si="2"/>
        <v>2.4216907286443559</v>
      </c>
    </row>
    <row r="32" spans="1:4" x14ac:dyDescent="0.3">
      <c r="A32">
        <v>0.2</v>
      </c>
      <c r="B32" s="7">
        <f t="shared" si="0"/>
        <v>1.1099680879635518</v>
      </c>
      <c r="C32" s="7">
        <f t="shared" si="1"/>
        <v>0.50996808796355186</v>
      </c>
      <c r="D32" s="7">
        <f t="shared" si="2"/>
        <v>2.4216907286443559</v>
      </c>
    </row>
    <row r="33" spans="1:4" x14ac:dyDescent="0.3">
      <c r="A33">
        <v>0.21</v>
      </c>
      <c r="B33" s="7">
        <f t="shared" si="0"/>
        <v>1.1099680879635518</v>
      </c>
      <c r="C33" s="7">
        <f t="shared" si="1"/>
        <v>0.50996808796355186</v>
      </c>
      <c r="D33" s="7">
        <f t="shared" si="2"/>
        <v>2.4216907286443559</v>
      </c>
    </row>
    <row r="34" spans="1:4" x14ac:dyDescent="0.3">
      <c r="A34">
        <v>0.22</v>
      </c>
      <c r="B34" s="7">
        <f t="shared" si="0"/>
        <v>1.1099680879635518</v>
      </c>
      <c r="C34" s="7">
        <f t="shared" si="1"/>
        <v>0.50996808796355186</v>
      </c>
      <c r="D34" s="7">
        <f t="shared" si="2"/>
        <v>2.4216907286443559</v>
      </c>
    </row>
    <row r="35" spans="1:4" x14ac:dyDescent="0.3">
      <c r="A35">
        <v>0.23</v>
      </c>
      <c r="B35" s="7">
        <f t="shared" si="0"/>
        <v>1.1099680879635518</v>
      </c>
      <c r="C35" s="7">
        <f t="shared" si="1"/>
        <v>0.50996808796355186</v>
      </c>
      <c r="D35" s="7">
        <f t="shared" si="2"/>
        <v>2.4216907286443559</v>
      </c>
    </row>
    <row r="36" spans="1:4" x14ac:dyDescent="0.3">
      <c r="A36">
        <v>0.24</v>
      </c>
      <c r="B36" s="7">
        <f t="shared" si="0"/>
        <v>1.1099680879635518</v>
      </c>
      <c r="C36" s="7">
        <f t="shared" si="1"/>
        <v>0.50996808796355186</v>
      </c>
      <c r="D36" s="7">
        <f t="shared" si="2"/>
        <v>2.4216907286443559</v>
      </c>
    </row>
    <row r="37" spans="1:4" x14ac:dyDescent="0.3">
      <c r="A37">
        <v>0.25</v>
      </c>
      <c r="B37" s="7">
        <f t="shared" si="0"/>
        <v>1.1099680879635518</v>
      </c>
      <c r="C37" s="7">
        <f t="shared" si="1"/>
        <v>0.50996808796355186</v>
      </c>
      <c r="D37" s="7">
        <f t="shared" si="2"/>
        <v>2.4216907286443559</v>
      </c>
    </row>
    <row r="38" spans="1:4" x14ac:dyDescent="0.3">
      <c r="A38">
        <v>0.26</v>
      </c>
      <c r="B38" s="7">
        <f t="shared" si="0"/>
        <v>1.1099680879635518</v>
      </c>
      <c r="C38" s="7">
        <f t="shared" si="1"/>
        <v>0.50996808796355186</v>
      </c>
      <c r="D38" s="7">
        <f t="shared" si="2"/>
        <v>2.4216907286443559</v>
      </c>
    </row>
    <row r="39" spans="1:4" x14ac:dyDescent="0.3">
      <c r="A39">
        <v>0.27</v>
      </c>
      <c r="B39" s="7">
        <f t="shared" si="0"/>
        <v>1.1099680879635518</v>
      </c>
      <c r="C39" s="7">
        <f t="shared" si="1"/>
        <v>0.50996808796355186</v>
      </c>
      <c r="D39" s="7">
        <f t="shared" si="2"/>
        <v>2.4216907286443559</v>
      </c>
    </row>
    <row r="40" spans="1:4" x14ac:dyDescent="0.3">
      <c r="A40">
        <v>0.28000000000000003</v>
      </c>
      <c r="B40" s="7">
        <f t="shared" si="0"/>
        <v>1.1099680879635518</v>
      </c>
      <c r="C40" s="7">
        <f t="shared" si="1"/>
        <v>0.50996808796355186</v>
      </c>
      <c r="D40" s="7">
        <f t="shared" si="2"/>
        <v>2.4216907286443559</v>
      </c>
    </row>
    <row r="41" spans="1:4" x14ac:dyDescent="0.3">
      <c r="A41">
        <v>0.28999999999999998</v>
      </c>
      <c r="B41" s="7">
        <f t="shared" si="0"/>
        <v>1.1099680879635518</v>
      </c>
      <c r="C41" s="7">
        <f t="shared" si="1"/>
        <v>0.50996808796355186</v>
      </c>
      <c r="D41" s="7">
        <f t="shared" si="2"/>
        <v>2.4216907286443559</v>
      </c>
    </row>
    <row r="42" spans="1:4" x14ac:dyDescent="0.3">
      <c r="A42">
        <v>0.3</v>
      </c>
      <c r="B42" s="7">
        <f t="shared" si="0"/>
        <v>1.1099680879635518</v>
      </c>
      <c r="C42" s="7">
        <f t="shared" si="1"/>
        <v>0.50996808796355186</v>
      </c>
      <c r="D42" s="7">
        <f t="shared" si="2"/>
        <v>2.4216907286443559</v>
      </c>
    </row>
    <row r="43" spans="1:4" x14ac:dyDescent="0.3">
      <c r="A43">
        <v>0.31</v>
      </c>
      <c r="B43" s="7">
        <f t="shared" si="0"/>
        <v>1.1099680879635518</v>
      </c>
      <c r="C43" s="7">
        <f t="shared" si="1"/>
        <v>0.50996808796355186</v>
      </c>
      <c r="D43" s="7">
        <f t="shared" si="2"/>
        <v>2.4216907286443559</v>
      </c>
    </row>
    <row r="44" spans="1:4" x14ac:dyDescent="0.3">
      <c r="A44">
        <v>0.32</v>
      </c>
      <c r="B44" s="7">
        <f t="shared" si="0"/>
        <v>1.1099680879635518</v>
      </c>
      <c r="C44" s="7">
        <f t="shared" si="1"/>
        <v>0.50996808796355186</v>
      </c>
      <c r="D44" s="7">
        <f t="shared" si="2"/>
        <v>2.4216907286443559</v>
      </c>
    </row>
    <row r="45" spans="1:4" x14ac:dyDescent="0.3">
      <c r="A45">
        <v>0.33</v>
      </c>
      <c r="B45" s="7">
        <f t="shared" si="0"/>
        <v>1.1099680879635518</v>
      </c>
      <c r="C45" s="7">
        <f t="shared" si="1"/>
        <v>0.50996808796355186</v>
      </c>
      <c r="D45" s="7">
        <f t="shared" si="2"/>
        <v>2.4216907286443559</v>
      </c>
    </row>
    <row r="46" spans="1:4" x14ac:dyDescent="0.3">
      <c r="A46">
        <v>0.34</v>
      </c>
      <c r="B46" s="7">
        <f t="shared" si="0"/>
        <v>1.1099680879635518</v>
      </c>
      <c r="C46" s="7">
        <f t="shared" si="1"/>
        <v>0.50996808796355186</v>
      </c>
      <c r="D46" s="7">
        <f t="shared" si="2"/>
        <v>2.4216907286443559</v>
      </c>
    </row>
    <row r="47" spans="1:4" x14ac:dyDescent="0.3">
      <c r="A47">
        <v>0.35</v>
      </c>
      <c r="B47" s="7">
        <f t="shared" si="0"/>
        <v>1.1099680879635518</v>
      </c>
      <c r="C47" s="7">
        <f t="shared" si="1"/>
        <v>0.50996808796355186</v>
      </c>
      <c r="D47" s="7">
        <f t="shared" si="2"/>
        <v>2.4216907286443559</v>
      </c>
    </row>
    <row r="48" spans="1:4" x14ac:dyDescent="0.3">
      <c r="A48">
        <v>0.36</v>
      </c>
      <c r="B48" s="7">
        <f t="shared" si="0"/>
        <v>1.1099680879635518</v>
      </c>
      <c r="C48" s="7">
        <f t="shared" si="1"/>
        <v>0.50996808796355186</v>
      </c>
      <c r="D48" s="7">
        <f t="shared" si="2"/>
        <v>2.4216907286443559</v>
      </c>
    </row>
    <row r="49" spans="1:4" x14ac:dyDescent="0.3">
      <c r="A49">
        <v>0.37</v>
      </c>
      <c r="B49" s="7">
        <f t="shared" si="0"/>
        <v>1.1099680879635518</v>
      </c>
      <c r="C49" s="7">
        <f t="shared" si="1"/>
        <v>0.50996808796355186</v>
      </c>
      <c r="D49" s="7">
        <f t="shared" si="2"/>
        <v>2.4216907286443559</v>
      </c>
    </row>
    <row r="50" spans="1:4" x14ac:dyDescent="0.3">
      <c r="A50">
        <v>0.38</v>
      </c>
      <c r="B50" s="7">
        <f t="shared" si="0"/>
        <v>1.1099680879635518</v>
      </c>
      <c r="C50" s="7">
        <f t="shared" si="1"/>
        <v>0.50996808796355186</v>
      </c>
      <c r="D50" s="7">
        <f t="shared" si="2"/>
        <v>2.4216907286443559</v>
      </c>
    </row>
    <row r="51" spans="1:4" x14ac:dyDescent="0.3">
      <c r="A51">
        <v>0.39</v>
      </c>
      <c r="B51" s="7">
        <f t="shared" si="0"/>
        <v>1.1099680879635518</v>
      </c>
      <c r="C51" s="7">
        <f t="shared" si="1"/>
        <v>0.50996808796355186</v>
      </c>
      <c r="D51" s="7">
        <f t="shared" si="2"/>
        <v>2.4216907286443559</v>
      </c>
    </row>
    <row r="52" spans="1:4" x14ac:dyDescent="0.3">
      <c r="A52">
        <v>0.4</v>
      </c>
      <c r="B52" s="7">
        <f t="shared" si="0"/>
        <v>1.1099680879635518</v>
      </c>
      <c r="C52" s="7">
        <f t="shared" si="1"/>
        <v>0.50996808796355186</v>
      </c>
      <c r="D52" s="7">
        <f t="shared" si="2"/>
        <v>2.4216907286443559</v>
      </c>
    </row>
    <row r="53" spans="1:4" x14ac:dyDescent="0.3">
      <c r="A53">
        <v>0.41</v>
      </c>
      <c r="B53" s="7">
        <f t="shared" si="0"/>
        <v>1.1099680879635518</v>
      </c>
      <c r="C53" s="7">
        <f t="shared" si="1"/>
        <v>0.50996808796355186</v>
      </c>
      <c r="D53" s="7">
        <f t="shared" si="2"/>
        <v>2.4216907286443559</v>
      </c>
    </row>
    <row r="54" spans="1:4" x14ac:dyDescent="0.3">
      <c r="A54">
        <v>0.42</v>
      </c>
      <c r="B54" s="7">
        <f t="shared" si="0"/>
        <v>1.1099680879635518</v>
      </c>
      <c r="C54" s="7">
        <f t="shared" si="1"/>
        <v>0.50996808796355186</v>
      </c>
      <c r="D54" s="7">
        <f t="shared" si="2"/>
        <v>2.4216907286443559</v>
      </c>
    </row>
    <row r="55" spans="1:4" x14ac:dyDescent="0.3">
      <c r="A55">
        <v>0.43</v>
      </c>
      <c r="B55" s="7">
        <f t="shared" si="0"/>
        <v>1.1099680879635518</v>
      </c>
      <c r="C55" s="7">
        <f t="shared" si="1"/>
        <v>0.50996808796355186</v>
      </c>
      <c r="D55" s="7">
        <f t="shared" si="2"/>
        <v>2.4216907286443559</v>
      </c>
    </row>
    <row r="56" spans="1:4" x14ac:dyDescent="0.3">
      <c r="A56">
        <v>0.44</v>
      </c>
      <c r="B56" s="7">
        <f t="shared" si="0"/>
        <v>1.1099680879635518</v>
      </c>
      <c r="C56" s="7">
        <f t="shared" si="1"/>
        <v>0.50996808796355186</v>
      </c>
      <c r="D56" s="7">
        <f t="shared" si="2"/>
        <v>2.4216907286443559</v>
      </c>
    </row>
    <row r="57" spans="1:4" x14ac:dyDescent="0.3">
      <c r="A57">
        <v>0.45</v>
      </c>
      <c r="B57" s="7">
        <f t="shared" si="0"/>
        <v>1.1099680879635518</v>
      </c>
      <c r="C57" s="7">
        <f t="shared" si="1"/>
        <v>0.50996808796355186</v>
      </c>
      <c r="D57" s="7">
        <f t="shared" si="2"/>
        <v>2.4216907286443559</v>
      </c>
    </row>
    <row r="58" spans="1:4" x14ac:dyDescent="0.3">
      <c r="A58">
        <v>0.46</v>
      </c>
      <c r="B58" s="7">
        <f t="shared" si="0"/>
        <v>1.1099680879635518</v>
      </c>
      <c r="C58" s="7">
        <f t="shared" si="1"/>
        <v>0.50996808796355186</v>
      </c>
      <c r="D58" s="7">
        <f t="shared" si="2"/>
        <v>2.4216907286443559</v>
      </c>
    </row>
    <row r="59" spans="1:4" x14ac:dyDescent="0.3">
      <c r="A59">
        <v>0.47</v>
      </c>
      <c r="B59" s="7">
        <f t="shared" si="0"/>
        <v>1.1099680879635518</v>
      </c>
      <c r="C59" s="7">
        <f t="shared" si="1"/>
        <v>0.50996808796355186</v>
      </c>
      <c r="D59" s="7">
        <f t="shared" si="2"/>
        <v>2.4216907286443559</v>
      </c>
    </row>
    <row r="60" spans="1:4" x14ac:dyDescent="0.3">
      <c r="A60">
        <v>0.48</v>
      </c>
      <c r="B60" s="7">
        <f t="shared" si="0"/>
        <v>1.1099680879635518</v>
      </c>
      <c r="C60" s="7">
        <f t="shared" si="1"/>
        <v>0.50996808796355186</v>
      </c>
      <c r="D60" s="7">
        <f t="shared" si="2"/>
        <v>2.4216907286443559</v>
      </c>
    </row>
    <row r="61" spans="1:4" x14ac:dyDescent="0.3">
      <c r="A61">
        <v>0.49</v>
      </c>
      <c r="B61" s="7">
        <f t="shared" si="0"/>
        <v>1.1099680879635518</v>
      </c>
      <c r="C61" s="7">
        <f t="shared" si="1"/>
        <v>0.50996808796355186</v>
      </c>
      <c r="D61" s="7">
        <f t="shared" si="2"/>
        <v>2.4216907286443559</v>
      </c>
    </row>
    <row r="62" spans="1:4" x14ac:dyDescent="0.3">
      <c r="A62">
        <v>0.5</v>
      </c>
      <c r="B62" s="7">
        <f t="shared" si="0"/>
        <v>1.1099680879635518</v>
      </c>
      <c r="C62" s="7">
        <f t="shared" si="1"/>
        <v>0.50996808796355186</v>
      </c>
      <c r="D62" s="7">
        <f t="shared" si="2"/>
        <v>2.4216907286443559</v>
      </c>
    </row>
    <row r="63" spans="1:4" x14ac:dyDescent="0.3">
      <c r="A63">
        <v>0.51</v>
      </c>
      <c r="B63" s="7">
        <f t="shared" si="0"/>
        <v>1.1099680879635518</v>
      </c>
      <c r="C63" s="7">
        <f t="shared" si="1"/>
        <v>0.50996808796355186</v>
      </c>
      <c r="D63" s="7">
        <f t="shared" si="2"/>
        <v>2.4216907286443559</v>
      </c>
    </row>
    <row r="64" spans="1:4" x14ac:dyDescent="0.3">
      <c r="A64">
        <v>0.52</v>
      </c>
      <c r="B64" s="7">
        <f t="shared" si="0"/>
        <v>1.1099680879635518</v>
      </c>
      <c r="C64" s="7">
        <f t="shared" si="1"/>
        <v>0.50996808796355186</v>
      </c>
      <c r="D64" s="7">
        <f t="shared" si="2"/>
        <v>2.4216907286443559</v>
      </c>
    </row>
    <row r="65" spans="1:4" x14ac:dyDescent="0.3">
      <c r="A65">
        <v>0.53</v>
      </c>
      <c r="B65" s="7">
        <f t="shared" si="0"/>
        <v>1.1099680879635518</v>
      </c>
      <c r="C65" s="7">
        <f t="shared" si="1"/>
        <v>0.50996808796355186</v>
      </c>
      <c r="D65" s="7">
        <f t="shared" si="2"/>
        <v>2.4216907286443559</v>
      </c>
    </row>
    <row r="66" spans="1:4" x14ac:dyDescent="0.3">
      <c r="A66">
        <v>0.54</v>
      </c>
      <c r="B66" s="7">
        <f t="shared" si="0"/>
        <v>1.1099680879635518</v>
      </c>
      <c r="C66" s="7">
        <f t="shared" si="1"/>
        <v>0.50996808796355186</v>
      </c>
      <c r="D66" s="7">
        <f t="shared" si="2"/>
        <v>2.4216907286443559</v>
      </c>
    </row>
    <row r="67" spans="1:4" x14ac:dyDescent="0.3">
      <c r="A67">
        <v>0.55000000000000004</v>
      </c>
      <c r="B67" s="7">
        <f t="shared" si="0"/>
        <v>1.1099680879635518</v>
      </c>
      <c r="C67" s="7">
        <f t="shared" si="1"/>
        <v>0.50996808796355186</v>
      </c>
      <c r="D67" s="7">
        <f t="shared" si="2"/>
        <v>2.4216907286443559</v>
      </c>
    </row>
    <row r="68" spans="1:4" x14ac:dyDescent="0.3">
      <c r="A68">
        <v>0.56000000000000005</v>
      </c>
      <c r="B68" s="7">
        <f t="shared" si="0"/>
        <v>1.1099680879635518</v>
      </c>
      <c r="C68" s="7">
        <f t="shared" si="1"/>
        <v>0.50996808796355186</v>
      </c>
      <c r="D68" s="7">
        <f t="shared" si="2"/>
        <v>2.4216907286443559</v>
      </c>
    </row>
    <row r="69" spans="1:4" x14ac:dyDescent="0.3">
      <c r="A69">
        <v>0.56999999999999995</v>
      </c>
      <c r="B69" s="7">
        <f t="shared" si="0"/>
        <v>1.1099680879635518</v>
      </c>
      <c r="C69" s="7">
        <f t="shared" si="1"/>
        <v>0.50996808796355186</v>
      </c>
      <c r="D69" s="7">
        <f t="shared" si="2"/>
        <v>2.4216907286443559</v>
      </c>
    </row>
    <row r="70" spans="1:4" x14ac:dyDescent="0.3">
      <c r="A70">
        <v>0.57999999999999996</v>
      </c>
      <c r="B70" s="7">
        <f t="shared" si="0"/>
        <v>1.1099680879635518</v>
      </c>
      <c r="C70" s="7">
        <f t="shared" si="1"/>
        <v>0.50996808796355186</v>
      </c>
      <c r="D70" s="7">
        <f t="shared" si="2"/>
        <v>2.4216907286443559</v>
      </c>
    </row>
    <row r="71" spans="1:4" x14ac:dyDescent="0.3">
      <c r="A71">
        <v>0.59</v>
      </c>
      <c r="B71" s="7">
        <f t="shared" si="0"/>
        <v>1.1099680879635518</v>
      </c>
      <c r="C71" s="7">
        <f t="shared" si="1"/>
        <v>0.50996808796355186</v>
      </c>
      <c r="D71" s="7">
        <f t="shared" si="2"/>
        <v>2.4216907286443559</v>
      </c>
    </row>
    <row r="72" spans="1:4" x14ac:dyDescent="0.3">
      <c r="A72">
        <v>0.6</v>
      </c>
      <c r="B72" s="7">
        <f t="shared" si="0"/>
        <v>1.1099680879635518</v>
      </c>
      <c r="C72" s="7">
        <f t="shared" si="1"/>
        <v>0.50996808796355186</v>
      </c>
      <c r="D72" s="7">
        <f t="shared" si="2"/>
        <v>2.4216907286443559</v>
      </c>
    </row>
    <row r="73" spans="1:4" x14ac:dyDescent="0.3">
      <c r="A73">
        <v>0.61</v>
      </c>
      <c r="B73" s="7">
        <f t="shared" si="0"/>
        <v>1.1099680879635518</v>
      </c>
      <c r="C73" s="7">
        <f t="shared" si="1"/>
        <v>0.50996808796355186</v>
      </c>
      <c r="D73" s="7">
        <f t="shared" si="2"/>
        <v>2.4216907286443559</v>
      </c>
    </row>
    <row r="74" spans="1:4" x14ac:dyDescent="0.3">
      <c r="A74">
        <v>0.62</v>
      </c>
      <c r="B74" s="7">
        <f t="shared" si="0"/>
        <v>1.1099680879635518</v>
      </c>
      <c r="C74" s="7">
        <f t="shared" si="1"/>
        <v>0.50996808796355186</v>
      </c>
      <c r="D74" s="7">
        <f t="shared" si="2"/>
        <v>2.4216907286443559</v>
      </c>
    </row>
    <row r="75" spans="1:4" x14ac:dyDescent="0.3">
      <c r="A75">
        <v>0.63</v>
      </c>
      <c r="B75" s="7">
        <f t="shared" si="0"/>
        <v>1.1099680879635518</v>
      </c>
      <c r="C75" s="7">
        <f t="shared" si="1"/>
        <v>0.50996808796355186</v>
      </c>
      <c r="D75" s="7">
        <f t="shared" si="2"/>
        <v>2.4216907286443559</v>
      </c>
    </row>
    <row r="76" spans="1:4" x14ac:dyDescent="0.3">
      <c r="A76">
        <v>0.64</v>
      </c>
      <c r="B76" s="7">
        <f t="shared" si="0"/>
        <v>1.1099680879635518</v>
      </c>
      <c r="C76" s="7">
        <f t="shared" si="1"/>
        <v>0.50996808796355186</v>
      </c>
      <c r="D76" s="7">
        <f t="shared" si="2"/>
        <v>2.4216907286443559</v>
      </c>
    </row>
    <row r="77" spans="1:4" x14ac:dyDescent="0.3">
      <c r="A77">
        <v>0.65</v>
      </c>
      <c r="B77" s="7">
        <f t="shared" ref="B77:B112" si="3">$B$9</f>
        <v>1.1099680879635518</v>
      </c>
      <c r="C77" s="7">
        <f t="shared" ref="C77:C112" si="4">$D$9</f>
        <v>0.50996808796355186</v>
      </c>
      <c r="D77" s="7">
        <f t="shared" ref="D77:D112" si="5">$E$9</f>
        <v>2.4216907286443559</v>
      </c>
    </row>
    <row r="78" spans="1:4" x14ac:dyDescent="0.3">
      <c r="A78">
        <v>0.66</v>
      </c>
      <c r="B78" s="7">
        <f t="shared" si="3"/>
        <v>1.1099680879635518</v>
      </c>
      <c r="C78" s="7">
        <f t="shared" si="4"/>
        <v>0.50996808796355186</v>
      </c>
      <c r="D78" s="7">
        <f t="shared" si="5"/>
        <v>2.4216907286443559</v>
      </c>
    </row>
    <row r="79" spans="1:4" x14ac:dyDescent="0.3">
      <c r="A79">
        <v>0.67</v>
      </c>
      <c r="B79" s="7">
        <f t="shared" si="3"/>
        <v>1.1099680879635518</v>
      </c>
      <c r="C79" s="7">
        <f t="shared" si="4"/>
        <v>0.50996808796355186</v>
      </c>
      <c r="D79" s="7">
        <f t="shared" si="5"/>
        <v>2.4216907286443559</v>
      </c>
    </row>
    <row r="80" spans="1:4" x14ac:dyDescent="0.3">
      <c r="A80">
        <v>0.68</v>
      </c>
      <c r="B80" s="7">
        <f t="shared" si="3"/>
        <v>1.1099680879635518</v>
      </c>
      <c r="C80" s="7">
        <f t="shared" si="4"/>
        <v>0.50996808796355186</v>
      </c>
      <c r="D80" s="7">
        <f t="shared" si="5"/>
        <v>2.4216907286443559</v>
      </c>
    </row>
    <row r="81" spans="1:4" x14ac:dyDescent="0.3">
      <c r="A81">
        <v>0.69</v>
      </c>
      <c r="B81" s="7">
        <f t="shared" si="3"/>
        <v>1.1099680879635518</v>
      </c>
      <c r="C81" s="7">
        <f t="shared" si="4"/>
        <v>0.50996808796355186</v>
      </c>
      <c r="D81" s="7">
        <f t="shared" si="5"/>
        <v>2.4216907286443559</v>
      </c>
    </row>
    <row r="82" spans="1:4" x14ac:dyDescent="0.3">
      <c r="A82">
        <v>0.7</v>
      </c>
      <c r="B82" s="7">
        <f t="shared" si="3"/>
        <v>1.1099680879635518</v>
      </c>
      <c r="C82" s="7">
        <f t="shared" si="4"/>
        <v>0.50996808796355186</v>
      </c>
      <c r="D82" s="7">
        <f t="shared" si="5"/>
        <v>2.4216907286443559</v>
      </c>
    </row>
    <row r="83" spans="1:4" x14ac:dyDescent="0.3">
      <c r="A83">
        <v>0.71</v>
      </c>
      <c r="B83" s="7">
        <f t="shared" si="3"/>
        <v>1.1099680879635518</v>
      </c>
      <c r="C83" s="7">
        <f t="shared" si="4"/>
        <v>0.50996808796355186</v>
      </c>
      <c r="D83" s="7">
        <f t="shared" si="5"/>
        <v>2.4216907286443559</v>
      </c>
    </row>
    <row r="84" spans="1:4" x14ac:dyDescent="0.3">
      <c r="A84">
        <v>0.72</v>
      </c>
      <c r="B84" s="7">
        <f t="shared" si="3"/>
        <v>1.1099680879635518</v>
      </c>
      <c r="C84" s="7">
        <f t="shared" si="4"/>
        <v>0.50996808796355186</v>
      </c>
      <c r="D84" s="7">
        <f t="shared" si="5"/>
        <v>2.4216907286443559</v>
      </c>
    </row>
    <row r="85" spans="1:4" x14ac:dyDescent="0.3">
      <c r="A85">
        <v>0.73</v>
      </c>
      <c r="B85" s="7">
        <f t="shared" si="3"/>
        <v>1.1099680879635518</v>
      </c>
      <c r="C85" s="7">
        <f t="shared" si="4"/>
        <v>0.50996808796355186</v>
      </c>
      <c r="D85" s="7">
        <f t="shared" si="5"/>
        <v>2.4216907286443559</v>
      </c>
    </row>
    <row r="86" spans="1:4" x14ac:dyDescent="0.3">
      <c r="A86">
        <v>0.74</v>
      </c>
      <c r="B86" s="7">
        <f t="shared" si="3"/>
        <v>1.1099680879635518</v>
      </c>
      <c r="C86" s="7">
        <f t="shared" si="4"/>
        <v>0.50996808796355186</v>
      </c>
      <c r="D86" s="7">
        <f t="shared" si="5"/>
        <v>2.4216907286443559</v>
      </c>
    </row>
    <row r="87" spans="1:4" x14ac:dyDescent="0.3">
      <c r="A87">
        <v>0.75</v>
      </c>
      <c r="B87" s="7">
        <f t="shared" si="3"/>
        <v>1.1099680879635518</v>
      </c>
      <c r="C87" s="7">
        <f t="shared" si="4"/>
        <v>0.50996808796355186</v>
      </c>
      <c r="D87" s="7">
        <f t="shared" si="5"/>
        <v>2.4216907286443559</v>
      </c>
    </row>
    <row r="88" spans="1:4" x14ac:dyDescent="0.3">
      <c r="A88">
        <v>0.76</v>
      </c>
      <c r="B88" s="7">
        <f t="shared" si="3"/>
        <v>1.1099680879635518</v>
      </c>
      <c r="C88" s="7">
        <f t="shared" si="4"/>
        <v>0.50996808796355186</v>
      </c>
      <c r="D88" s="7">
        <f t="shared" si="5"/>
        <v>2.4216907286443559</v>
      </c>
    </row>
    <row r="89" spans="1:4" x14ac:dyDescent="0.3">
      <c r="A89">
        <v>0.77</v>
      </c>
      <c r="B89" s="7">
        <f t="shared" si="3"/>
        <v>1.1099680879635518</v>
      </c>
      <c r="C89" s="7">
        <f t="shared" si="4"/>
        <v>0.50996808796355186</v>
      </c>
      <c r="D89" s="7">
        <f t="shared" si="5"/>
        <v>2.4216907286443559</v>
      </c>
    </row>
    <row r="90" spans="1:4" x14ac:dyDescent="0.3">
      <c r="A90">
        <v>0.78</v>
      </c>
      <c r="B90" s="7">
        <f t="shared" si="3"/>
        <v>1.1099680879635518</v>
      </c>
      <c r="C90" s="7">
        <f t="shared" si="4"/>
        <v>0.50996808796355186</v>
      </c>
      <c r="D90" s="7">
        <f t="shared" si="5"/>
        <v>2.4216907286443559</v>
      </c>
    </row>
    <row r="91" spans="1:4" x14ac:dyDescent="0.3">
      <c r="A91">
        <v>0.79</v>
      </c>
      <c r="B91" s="7">
        <f t="shared" si="3"/>
        <v>1.1099680879635518</v>
      </c>
      <c r="C91" s="7">
        <f t="shared" si="4"/>
        <v>0.50996808796355186</v>
      </c>
      <c r="D91" s="7">
        <f t="shared" si="5"/>
        <v>2.4216907286443559</v>
      </c>
    </row>
    <row r="92" spans="1:4" x14ac:dyDescent="0.3">
      <c r="A92">
        <v>0.8</v>
      </c>
      <c r="B92" s="7">
        <f t="shared" si="3"/>
        <v>1.1099680879635518</v>
      </c>
      <c r="C92" s="7">
        <f t="shared" si="4"/>
        <v>0.50996808796355186</v>
      </c>
      <c r="D92" s="7">
        <f t="shared" si="5"/>
        <v>2.4216907286443559</v>
      </c>
    </row>
    <row r="93" spans="1:4" x14ac:dyDescent="0.3">
      <c r="A93">
        <v>0.81</v>
      </c>
      <c r="B93" s="7">
        <f t="shared" si="3"/>
        <v>1.1099680879635518</v>
      </c>
      <c r="C93" s="7">
        <f t="shared" si="4"/>
        <v>0.50996808796355186</v>
      </c>
      <c r="D93" s="7">
        <f t="shared" si="5"/>
        <v>2.4216907286443559</v>
      </c>
    </row>
    <row r="94" spans="1:4" x14ac:dyDescent="0.3">
      <c r="A94">
        <v>0.82</v>
      </c>
      <c r="B94" s="7">
        <f t="shared" si="3"/>
        <v>1.1099680879635518</v>
      </c>
      <c r="C94" s="7">
        <f t="shared" si="4"/>
        <v>0.50996808796355186</v>
      </c>
      <c r="D94" s="7">
        <f t="shared" si="5"/>
        <v>2.4216907286443559</v>
      </c>
    </row>
    <row r="95" spans="1:4" x14ac:dyDescent="0.3">
      <c r="A95">
        <v>0.83</v>
      </c>
      <c r="B95" s="7">
        <f t="shared" si="3"/>
        <v>1.1099680879635518</v>
      </c>
      <c r="C95" s="7">
        <f t="shared" si="4"/>
        <v>0.50996808796355186</v>
      </c>
      <c r="D95" s="7">
        <f t="shared" si="5"/>
        <v>2.4216907286443559</v>
      </c>
    </row>
    <row r="96" spans="1:4" x14ac:dyDescent="0.3">
      <c r="A96">
        <v>0.84</v>
      </c>
      <c r="B96" s="7">
        <f t="shared" si="3"/>
        <v>1.1099680879635518</v>
      </c>
      <c r="C96" s="7">
        <f t="shared" si="4"/>
        <v>0.50996808796355186</v>
      </c>
      <c r="D96" s="7">
        <f t="shared" si="5"/>
        <v>2.4216907286443559</v>
      </c>
    </row>
    <row r="97" spans="1:4" x14ac:dyDescent="0.3">
      <c r="A97">
        <v>0.85</v>
      </c>
      <c r="B97" s="7">
        <f t="shared" si="3"/>
        <v>1.1099680879635518</v>
      </c>
      <c r="C97" s="7">
        <f t="shared" si="4"/>
        <v>0.50996808796355186</v>
      </c>
      <c r="D97" s="7">
        <f t="shared" si="5"/>
        <v>2.4216907286443559</v>
      </c>
    </row>
    <row r="98" spans="1:4" x14ac:dyDescent="0.3">
      <c r="A98">
        <v>0.86</v>
      </c>
      <c r="B98" s="7">
        <f t="shared" si="3"/>
        <v>1.1099680879635518</v>
      </c>
      <c r="C98" s="7">
        <f t="shared" si="4"/>
        <v>0.50996808796355186</v>
      </c>
      <c r="D98" s="7">
        <f t="shared" si="5"/>
        <v>2.4216907286443559</v>
      </c>
    </row>
    <row r="99" spans="1:4" x14ac:dyDescent="0.3">
      <c r="A99">
        <v>0.87</v>
      </c>
      <c r="B99" s="7">
        <f t="shared" si="3"/>
        <v>1.1099680879635518</v>
      </c>
      <c r="C99" s="7">
        <f t="shared" si="4"/>
        <v>0.50996808796355186</v>
      </c>
      <c r="D99" s="7">
        <f t="shared" si="5"/>
        <v>2.4216907286443559</v>
      </c>
    </row>
    <row r="100" spans="1:4" x14ac:dyDescent="0.3">
      <c r="A100">
        <v>0.88</v>
      </c>
      <c r="B100" s="7">
        <f t="shared" si="3"/>
        <v>1.1099680879635518</v>
      </c>
      <c r="C100" s="7">
        <f t="shared" si="4"/>
        <v>0.50996808796355186</v>
      </c>
      <c r="D100" s="7">
        <f t="shared" si="5"/>
        <v>2.4216907286443559</v>
      </c>
    </row>
    <row r="101" spans="1:4" x14ac:dyDescent="0.3">
      <c r="A101">
        <v>0.89</v>
      </c>
      <c r="B101" s="7">
        <f t="shared" si="3"/>
        <v>1.1099680879635518</v>
      </c>
      <c r="C101" s="7">
        <f t="shared" si="4"/>
        <v>0.50996808796355186</v>
      </c>
      <c r="D101" s="7">
        <f t="shared" si="5"/>
        <v>2.4216907286443559</v>
      </c>
    </row>
    <row r="102" spans="1:4" x14ac:dyDescent="0.3">
      <c r="A102">
        <v>0.9</v>
      </c>
      <c r="B102" s="7">
        <f t="shared" si="3"/>
        <v>1.1099680879635518</v>
      </c>
      <c r="C102" s="7">
        <f t="shared" si="4"/>
        <v>0.50996808796355186</v>
      </c>
      <c r="D102" s="7">
        <f t="shared" si="5"/>
        <v>2.4216907286443559</v>
      </c>
    </row>
    <row r="103" spans="1:4" x14ac:dyDescent="0.3">
      <c r="A103">
        <v>0.91</v>
      </c>
      <c r="B103" s="7">
        <f t="shared" si="3"/>
        <v>1.1099680879635518</v>
      </c>
      <c r="C103" s="7">
        <f t="shared" si="4"/>
        <v>0.50996808796355186</v>
      </c>
      <c r="D103" s="7">
        <f t="shared" si="5"/>
        <v>2.4216907286443559</v>
      </c>
    </row>
    <row r="104" spans="1:4" x14ac:dyDescent="0.3">
      <c r="A104">
        <v>0.92</v>
      </c>
      <c r="B104" s="7">
        <f t="shared" si="3"/>
        <v>1.1099680879635518</v>
      </c>
      <c r="C104" s="7">
        <f t="shared" si="4"/>
        <v>0.50996808796355186</v>
      </c>
      <c r="D104" s="7">
        <f t="shared" si="5"/>
        <v>2.4216907286443559</v>
      </c>
    </row>
    <row r="105" spans="1:4" x14ac:dyDescent="0.3">
      <c r="A105">
        <v>0.93</v>
      </c>
      <c r="B105" s="7">
        <f t="shared" si="3"/>
        <v>1.1099680879635518</v>
      </c>
      <c r="C105" s="7">
        <f t="shared" si="4"/>
        <v>0.50996808796355186</v>
      </c>
      <c r="D105" s="7">
        <f t="shared" si="5"/>
        <v>2.4216907286443559</v>
      </c>
    </row>
    <row r="106" spans="1:4" x14ac:dyDescent="0.3">
      <c r="A106">
        <v>0.94</v>
      </c>
      <c r="B106" s="7">
        <f t="shared" si="3"/>
        <v>1.1099680879635518</v>
      </c>
      <c r="C106" s="7">
        <f t="shared" si="4"/>
        <v>0.50996808796355186</v>
      </c>
      <c r="D106" s="7">
        <f t="shared" si="5"/>
        <v>2.4216907286443559</v>
      </c>
    </row>
    <row r="107" spans="1:4" x14ac:dyDescent="0.3">
      <c r="A107">
        <v>0.95</v>
      </c>
      <c r="B107" s="7">
        <f t="shared" si="3"/>
        <v>1.1099680879635518</v>
      </c>
      <c r="C107" s="7">
        <f t="shared" si="4"/>
        <v>0.50996808796355186</v>
      </c>
      <c r="D107" s="7">
        <f t="shared" si="5"/>
        <v>2.4216907286443559</v>
      </c>
    </row>
    <row r="108" spans="1:4" x14ac:dyDescent="0.3">
      <c r="A108">
        <v>0.96</v>
      </c>
      <c r="B108" s="7">
        <f t="shared" si="3"/>
        <v>1.1099680879635518</v>
      </c>
      <c r="C108" s="7">
        <f t="shared" si="4"/>
        <v>0.50996808796355186</v>
      </c>
      <c r="D108" s="7">
        <f t="shared" si="5"/>
        <v>2.4216907286443559</v>
      </c>
    </row>
    <row r="109" spans="1:4" x14ac:dyDescent="0.3">
      <c r="A109">
        <v>0.97</v>
      </c>
      <c r="B109" s="7">
        <f t="shared" si="3"/>
        <v>1.1099680879635518</v>
      </c>
      <c r="C109" s="7">
        <f t="shared" si="4"/>
        <v>0.50996808796355186</v>
      </c>
      <c r="D109" s="7">
        <f t="shared" si="5"/>
        <v>2.4216907286443559</v>
      </c>
    </row>
    <row r="110" spans="1:4" x14ac:dyDescent="0.3">
      <c r="A110">
        <v>0.98</v>
      </c>
      <c r="B110" s="7">
        <f t="shared" si="3"/>
        <v>1.1099680879635518</v>
      </c>
      <c r="C110" s="7">
        <f t="shared" si="4"/>
        <v>0.50996808796355186</v>
      </c>
      <c r="D110" s="7">
        <f t="shared" si="5"/>
        <v>2.4216907286443559</v>
      </c>
    </row>
    <row r="111" spans="1:4" x14ac:dyDescent="0.3">
      <c r="A111">
        <v>0.99</v>
      </c>
      <c r="B111" s="7">
        <f t="shared" si="3"/>
        <v>1.1099680879635518</v>
      </c>
      <c r="C111" s="7">
        <f t="shared" si="4"/>
        <v>0.50996808796355186</v>
      </c>
      <c r="D111" s="7">
        <f t="shared" si="5"/>
        <v>2.4216907286443559</v>
      </c>
    </row>
    <row r="112" spans="1:4" x14ac:dyDescent="0.3">
      <c r="A112">
        <v>1</v>
      </c>
      <c r="B112" s="7">
        <f t="shared" si="3"/>
        <v>1.1099680879635518</v>
      </c>
      <c r="C112" s="7">
        <f t="shared" si="4"/>
        <v>0.50996808796355186</v>
      </c>
      <c r="D112" s="7">
        <f t="shared" si="5"/>
        <v>2.4216907286443559</v>
      </c>
    </row>
  </sheetData>
  <mergeCells count="1">
    <mergeCell ref="A10:D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tabSelected="1" topLeftCell="A4" workbookViewId="0">
      <selection activeCell="F8" sqref="F8"/>
    </sheetView>
  </sheetViews>
  <sheetFormatPr defaultRowHeight="14.4" x14ac:dyDescent="0.3"/>
  <cols>
    <col min="7" max="8" width="9.5546875" bestFit="1" customWidth="1"/>
  </cols>
  <sheetData>
    <row r="1" spans="1:13" ht="30.6" customHeight="1" x14ac:dyDescent="0.3"/>
    <row r="4" spans="1:13" x14ac:dyDescent="0.3">
      <c r="A4" s="1" t="s">
        <v>5</v>
      </c>
      <c r="B4" s="1" t="s">
        <v>10</v>
      </c>
      <c r="C4" s="1" t="s">
        <v>24</v>
      </c>
      <c r="D4" s="1" t="s">
        <v>3</v>
      </c>
      <c r="E4" s="1" t="s">
        <v>2</v>
      </c>
      <c r="F4" s="1" t="s">
        <v>42</v>
      </c>
      <c r="G4" s="1" t="s">
        <v>41</v>
      </c>
      <c r="H4" s="1" t="s">
        <v>19</v>
      </c>
      <c r="I4" s="1" t="s">
        <v>40</v>
      </c>
      <c r="J4" s="1" t="s">
        <v>30</v>
      </c>
      <c r="K4" s="8" t="s">
        <v>22</v>
      </c>
      <c r="L4" s="8" t="s">
        <v>39</v>
      </c>
      <c r="M4" s="8" t="s">
        <v>43</v>
      </c>
    </row>
    <row r="5" spans="1:13" x14ac:dyDescent="0.3">
      <c r="A5">
        <v>5</v>
      </c>
      <c r="B5">
        <v>100</v>
      </c>
      <c r="C5">
        <v>0.6</v>
      </c>
      <c r="D5">
        <v>30</v>
      </c>
      <c r="E5">
        <v>10</v>
      </c>
      <c r="F5" s="7">
        <v>2.4</v>
      </c>
      <c r="G5" s="7">
        <v>0.47</v>
      </c>
      <c r="H5" s="7">
        <v>47</v>
      </c>
      <c r="I5" s="7">
        <v>0.47</v>
      </c>
      <c r="J5" s="7">
        <v>0</v>
      </c>
      <c r="K5">
        <v>25</v>
      </c>
      <c r="L5" s="7">
        <v>2.5000000000000001E-2</v>
      </c>
      <c r="M5" s="7">
        <v>2</v>
      </c>
    </row>
    <row r="6" spans="1:13" x14ac:dyDescent="0.3">
      <c r="A6" s="2" t="s">
        <v>4</v>
      </c>
      <c r="B6" s="2" t="s">
        <v>25</v>
      </c>
      <c r="C6" s="2" t="s">
        <v>7</v>
      </c>
      <c r="D6" s="2" t="s">
        <v>6</v>
      </c>
      <c r="E6" s="2" t="s">
        <v>8</v>
      </c>
      <c r="F6" s="2" t="s">
        <v>31</v>
      </c>
      <c r="G6" s="2" t="s">
        <v>15</v>
      </c>
      <c r="H6" s="2" t="s">
        <v>16</v>
      </c>
      <c r="I6" s="2" t="s">
        <v>21</v>
      </c>
    </row>
    <row r="7" spans="1:13" x14ac:dyDescent="0.3">
      <c r="A7" s="7">
        <f>$D$5*$E$5/($D$5+$E$5)</f>
        <v>7.5</v>
      </c>
      <c r="B7" s="7">
        <f>$A$5*$E$5/($E$5+$D$5)</f>
        <v>1.25</v>
      </c>
      <c r="C7" s="7">
        <f>($B$7-$C$5)/($G$5+$A$5/(1+$B$5))</f>
        <v>1.2511911568515341</v>
      </c>
      <c r="D7" s="7">
        <f>$C$7/(1+$B$5)</f>
        <v>1.2388031255955783E-2</v>
      </c>
      <c r="E7" s="7">
        <f>$C$7*$B$5/(1+$B$5)</f>
        <v>1.2388031255955785</v>
      </c>
      <c r="F7" s="6">
        <f>$E$7/$K$5</f>
        <v>4.955212502382314E-2</v>
      </c>
      <c r="G7" s="7">
        <f>$B$5/$F$7</f>
        <v>2018.0769230769229</v>
      </c>
      <c r="H7" s="7">
        <f>$K$5/$C$7</f>
        <v>19.98095963442498</v>
      </c>
      <c r="I7">
        <f>(1+$B$5)*($H$7/1000+$I$5)</f>
        <v>49.488076923076918</v>
      </c>
    </row>
    <row r="8" spans="1:13" x14ac:dyDescent="0.3">
      <c r="B8" s="4" t="s">
        <v>26</v>
      </c>
      <c r="C8" s="4"/>
      <c r="D8" s="4" t="s">
        <v>27</v>
      </c>
      <c r="E8" s="4" t="s">
        <v>29</v>
      </c>
      <c r="F8" s="4" t="s">
        <v>28</v>
      </c>
      <c r="G8" s="4" t="s">
        <v>17</v>
      </c>
      <c r="H8" s="4" t="s">
        <v>18</v>
      </c>
    </row>
    <row r="9" spans="1:13" x14ac:dyDescent="0.3">
      <c r="B9" s="7">
        <f>$C$5+$C$7*$G$5</f>
        <v>1.188059843720221</v>
      </c>
      <c r="D9" s="7">
        <f>$C$7*$G$5</f>
        <v>0.58805984372022102</v>
      </c>
      <c r="E9" s="7">
        <f>IF(($A$5-$E$7*$F$5)-$D$9&gt;0.2,$A$5-$E$7*$F$5,$D$9+0.2)</f>
        <v>2.0268724985706119</v>
      </c>
      <c r="F9">
        <f>-$F$7*$F$5/(1+$I$5*1000/$H$7)*1000</f>
        <v>-4.8496529855676194</v>
      </c>
      <c r="G9">
        <f>$F$9*$H$5/($F$5+$H$5)</f>
        <v>-4.6140423142040108</v>
      </c>
      <c r="H9">
        <f>$I$7/($I$7+$J$5)*$G$9</f>
        <v>-4.6140423142040108</v>
      </c>
    </row>
    <row r="10" spans="1:13" x14ac:dyDescent="0.3">
      <c r="A10" s="9" t="s">
        <v>33</v>
      </c>
      <c r="B10" s="9"/>
      <c r="C10" s="9"/>
      <c r="D10" s="9"/>
      <c r="F10" s="12" t="s">
        <v>38</v>
      </c>
      <c r="G10" s="12"/>
      <c r="H10" s="12"/>
    </row>
    <row r="11" spans="1:13" x14ac:dyDescent="0.3">
      <c r="A11" s="5" t="s">
        <v>9</v>
      </c>
      <c r="B11" s="5" t="s">
        <v>44</v>
      </c>
      <c r="C11" s="5" t="s">
        <v>45</v>
      </c>
      <c r="D11" s="5" t="s">
        <v>46</v>
      </c>
      <c r="F11">
        <f>20*LOG10(ABS(F9))</f>
        <v>13.714213279901536</v>
      </c>
      <c r="G11">
        <f>20*LOG10(ABS(G9))</f>
        <v>13.281631460142947</v>
      </c>
      <c r="H11">
        <f>20*LOG10(ABS(H9))</f>
        <v>13.281631460142947</v>
      </c>
    </row>
    <row r="12" spans="1:13" x14ac:dyDescent="0.3">
      <c r="A12">
        <v>0</v>
      </c>
      <c r="B12" s="7">
        <f>$B$9+$L$5*$I$7/($J$5+$I$7)*COS(2*PI()*$M$5*A12)</f>
        <v>1.2130598437202209</v>
      </c>
      <c r="C12" s="7">
        <f>IF($D$9+$L$5/($J$5+$I$7)*(1+$B$5)*$I$5*COS(2*PI()*$M$5*A12)&gt;0,$D$9+$L$5/($J$5+$I$7)*(1+$B$5)*$I$5*COS(2*PI()*$M$5*A12),0)</f>
        <v>0.61204036738948087</v>
      </c>
      <c r="D12" s="7">
        <f>IF(IF($E$9+$L$5*$H$9*COS(2*PI()*$M$5*A12)&gt;0.2+C12,$E$9+$L$5*$H$9*COS(2*PI()*$M$5*A12),0.2+C12)&lt;$A$5,IF($E$9+$L$5*$H$9*COS(2*PI()*$M$5*A12)&gt;0.2+C12,$E$9+$L$5*$H$9*COS(2*PI()*$M$5*A12),0.2+C12),$A$5)</f>
        <v>1.9115214407155117</v>
      </c>
    </row>
    <row r="13" spans="1:13" x14ac:dyDescent="0.3">
      <c r="A13">
        <v>0.01</v>
      </c>
      <c r="B13" s="7">
        <f t="shared" ref="B13:B76" si="0">$B$9+$L$5*$I$7/($J$5+$I$7)*COS(2*PI()*$M$5*A13)</f>
        <v>1.212862711253083</v>
      </c>
      <c r="C13" s="7">
        <f t="shared" ref="C13:C76" si="1">IF($D$9+$L$5/($J$5+$I$7)*(1+$B$5)*$I$5*COS(2*PI()*$M$5*A13)&gt;0,$D$9+$L$5/($J$5+$I$7)*(1+$B$5)*$I$5*COS(2*PI()*$M$5*A13),0)</f>
        <v>0.61185127379771354</v>
      </c>
      <c r="D13" s="7">
        <f>IF(IF($E$9+$L$5*$H$9*COS(2*PI()*$M$5*A13)&gt;0.2+C13,$E$9+$L$5*$H$9*COS(2*PI()*$M$5*A13),0.2+C13)&lt;$A$5,IF($E$9+$L$5*$H$9*COS(2*PI()*$M$5*A13)&gt;0.2+C13,$E$9+$L$5*$H$9*COS(2*PI()*$M$5*A13),0.2+C13),$A$5)</f>
        <v>1.9124310182603901</v>
      </c>
    </row>
    <row r="14" spans="1:13" x14ac:dyDescent="0.3">
      <c r="A14">
        <v>0.02</v>
      </c>
      <c r="B14" s="7">
        <f t="shared" si="0"/>
        <v>1.2122744227484368</v>
      </c>
      <c r="C14" s="7">
        <f t="shared" si="1"/>
        <v>0.61128697514131269</v>
      </c>
      <c r="D14" s="7">
        <f>IF(IF($E$9+$L$5*$H$9*COS(2*PI()*$M$5*A14)&gt;0.2+C14,$E$9+$L$5*$H$9*COS(2*PI()*$M$5*A14),0.2+C14)&lt;$A$5,IF($E$9+$L$5*$H$9*COS(2*PI()*$M$5*A14)&gt;0.2+C14,$E$9+$L$5*$H$9*COS(2*PI()*$M$5*A14),0.2+C14),$A$5)</f>
        <v>1.9151454063137874</v>
      </c>
    </row>
    <row r="15" spans="1:13" x14ac:dyDescent="0.3">
      <c r="A15">
        <v>0.03</v>
      </c>
      <c r="B15" s="7">
        <f t="shared" si="0"/>
        <v>1.2113042558674272</v>
      </c>
      <c r="C15" s="7">
        <f t="shared" si="1"/>
        <v>0.61035637074718552</v>
      </c>
      <c r="D15" s="7">
        <f>IF(IF($E$9+$L$5*$H$9*COS(2*PI()*$M$5*A15)&gt;0.2+C15,$E$9+$L$5*$H$9*COS(2*PI()*$M$5*A15),0.2+C15)&lt;$A$5,IF($E$9+$L$5*$H$9*COS(2*PI()*$M$5*A15)&gt;0.2+C15,$E$9+$L$5*$H$9*COS(2*PI()*$M$5*A15),0.2+C15),$A$5)</f>
        <v>1.9196217973546044</v>
      </c>
    </row>
    <row r="16" spans="1:13" x14ac:dyDescent="0.3">
      <c r="A16">
        <v>0.04</v>
      </c>
      <c r="B16" s="7">
        <f t="shared" si="0"/>
        <v>1.2099675107213177</v>
      </c>
      <c r="C16" s="7">
        <f t="shared" si="1"/>
        <v>0.60907413680254341</v>
      </c>
      <c r="D16" s="7">
        <f>IF(IF($E$9+$L$5*$H$9*COS(2*PI()*$M$5*A16)&gt;0.2+C16,$E$9+$L$5*$H$9*COS(2*PI()*$M$5*A16),0.2+C16)&lt;$A$5,IF($E$9+$L$5*$H$9*COS(2*PI()*$M$5*A16)&gt;0.2+C16,$E$9+$L$5*$H$9*COS(2*PI()*$M$5*A16),0.2+C16),$A$5)</f>
        <v>1.9257895960220615</v>
      </c>
    </row>
    <row r="17" spans="1:4" x14ac:dyDescent="0.3">
      <c r="A17">
        <v>0.05</v>
      </c>
      <c r="B17" s="7">
        <f t="shared" si="0"/>
        <v>1.2082852685795946</v>
      </c>
      <c r="C17" s="7">
        <f t="shared" si="1"/>
        <v>0.60746049490266296</v>
      </c>
      <c r="D17" s="7">
        <f>IF(IF($E$9+$L$5*$H$9*COS(2*PI()*$M$5*A17)&gt;0.2+C17,$E$9+$L$5*$H$9*COS(2*PI()*$M$5*A17),0.2+C17)&lt;$A$5,IF($E$9+$L$5*$H$9*COS(2*PI()*$M$5*A17)&gt;0.2+C17,$E$9+$L$5*$H$9*COS(2*PI()*$M$5*A17),0.2+C17),$A$5)</f>
        <v>1.9335515324467081</v>
      </c>
    </row>
    <row r="18" spans="1:4" x14ac:dyDescent="0.3">
      <c r="A18">
        <v>0.06</v>
      </c>
      <c r="B18" s="7">
        <f t="shared" si="0"/>
        <v>1.2062840594057562</v>
      </c>
      <c r="C18" s="7">
        <f t="shared" si="1"/>
        <v>0.60554089314424808</v>
      </c>
      <c r="D18" s="7">
        <f>IF(IF($E$9+$L$5*$H$9*COS(2*PI()*$M$5*A18)&gt;0.2+C18,$E$9+$L$5*$H$9*COS(2*PI()*$M$5*A18),0.2+C18)&lt;$A$5,IF($E$9+$L$5*$H$9*COS(2*PI()*$M$5*A18)&gt;0.2+C18,$E$9+$L$5*$H$9*COS(2*PI()*$M$5*A18),0.2+C18),$A$5)</f>
        <v>1.9427851962543716</v>
      </c>
    </row>
    <row r="19" spans="1:4" x14ac:dyDescent="0.3">
      <c r="A19">
        <v>7.0000000000000007E-2</v>
      </c>
      <c r="B19" s="7">
        <f t="shared" si="0"/>
        <v>1.2039954434639382</v>
      </c>
      <c r="C19" s="7">
        <f t="shared" si="1"/>
        <v>0.60334560479374355</v>
      </c>
      <c r="D19" s="7">
        <f>IF(IF($E$9+$L$5*$H$9*COS(2*PI()*$M$5*A19)&gt;0.2+C19,$E$9+$L$5*$H$9*COS(2*PI()*$M$5*A19),0.2+C19)&lt;$A$5,IF($E$9+$L$5*$H$9*COS(2*PI()*$M$5*A19)&gt;0.2+C19,$E$9+$L$5*$H$9*COS(2*PI()*$M$5*A19),0.2+C19),$A$5)</f>
        <v>1.953344967050882</v>
      </c>
    </row>
    <row r="20" spans="1:4" x14ac:dyDescent="0.3">
      <c r="A20">
        <v>0.08</v>
      </c>
      <c r="B20" s="7">
        <f t="shared" si="0"/>
        <v>1.2014555135946958</v>
      </c>
      <c r="C20" s="7">
        <f t="shared" si="1"/>
        <v>0.60090925085983848</v>
      </c>
      <c r="D20" s="7">
        <f>IF(IF($E$9+$L$5*$H$9*COS(2*PI()*$M$5*A20)&gt;0.2+C20,$E$9+$L$5*$H$9*COS(2*PI()*$M$5*A20),0.2+C20)&lt;$A$5,IF($E$9+$L$5*$H$9*COS(2*PI()*$M$5*A20)&gt;0.2+C20,$E$9+$L$5*$H$9*COS(2*PI()*$M$5*A20),0.2+C20),$A$5)</f>
        <v>1.9650643109426766</v>
      </c>
    </row>
    <row r="21" spans="1:4" x14ac:dyDescent="0.3">
      <c r="A21">
        <v>0.09</v>
      </c>
      <c r="B21" s="7">
        <f t="shared" si="0"/>
        <v>1.1987043260093477</v>
      </c>
      <c r="C21" s="7">
        <f t="shared" si="1"/>
        <v>0.59827025409947798</v>
      </c>
      <c r="D21" s="7">
        <f>IF(IF($E$9+$L$5*$H$9*COS(2*PI()*$M$5*A21)&gt;0.2+C21,$E$9+$L$5*$H$9*COS(2*PI()*$M$5*A21),0.2+C21)&lt;$A$5,IF($E$9+$L$5*$H$9*COS(2*PI()*$M$5*A21)&gt;0.2+C21,$E$9+$L$5*$H$9*COS(2*PI()*$M$5*A21),0.2+C21),$A$5)</f>
        <v>1.9777584068757856</v>
      </c>
    </row>
    <row r="22" spans="1:4" x14ac:dyDescent="0.3">
      <c r="A22">
        <v>0.1</v>
      </c>
      <c r="B22" s="7">
        <f t="shared" si="0"/>
        <v>1.1957852685795947</v>
      </c>
      <c r="C22" s="7">
        <f t="shared" si="1"/>
        <v>0.59547023306803304</v>
      </c>
      <c r="D22" s="7">
        <f>IF(IF($E$9+$L$5*$H$9*COS(2*PI()*$M$5*A22)&gt;0.2+C22,$E$9+$L$5*$H$9*COS(2*PI()*$M$5*A22),0.2+C22)&lt;$A$5,IF($E$9+$L$5*$H$9*COS(2*PI()*$M$5*A22)&gt;0.2+C22,$E$9+$L$5*$H$9*COS(2*PI()*$M$5*A22),0.2+C22),$A$5)</f>
        <v>1.9912270613742582</v>
      </c>
    </row>
    <row r="23" spans="1:4" x14ac:dyDescent="0.3">
      <c r="A23">
        <v>0.11</v>
      </c>
      <c r="B23" s="7">
        <f t="shared" si="0"/>
        <v>1.1927443765848642</v>
      </c>
      <c r="C23" s="7">
        <f t="shared" si="1"/>
        <v>0.59255334576982099</v>
      </c>
      <c r="D23" s="7">
        <f>IF(IF($E$9+$L$5*$H$9*COS(2*PI()*$M$5*A23)&gt;0.2+C23,$E$9+$L$5*$H$9*COS(2*PI()*$M$5*A23),0.2+C23)&lt;$A$5,IF($E$9+$L$5*$H$9*COS(2*PI()*$M$5*A23)&gt;0.2+C23,$E$9+$L$5*$H$9*COS(2*PI()*$M$5*A23),0.2+C23),$A$5)</f>
        <v>2.0052578657108691</v>
      </c>
    </row>
    <row r="24" spans="1:4" x14ac:dyDescent="0.3">
      <c r="A24">
        <v>0.12</v>
      </c>
      <c r="B24" s="7">
        <f t="shared" si="0"/>
        <v>1.1896296067084537</v>
      </c>
      <c r="C24" s="7">
        <f t="shared" si="1"/>
        <v>0.5895655932599988</v>
      </c>
      <c r="D24" s="7">
        <f>IF(IF($E$9+$L$5*$H$9*COS(2*PI()*$M$5*A24)&gt;0.2+C24,$E$9+$L$5*$H$9*COS(2*PI()*$M$5*A24),0.2+C24)&lt;$A$5,IF($E$9+$L$5*$H$9*COS(2*PI()*$M$5*A24)&gt;0.2+C24,$E$9+$L$5*$H$9*COS(2*PI()*$M$5*A24),0.2+C24),$A$5)</f>
        <v>2.019629545719634</v>
      </c>
    </row>
    <row r="25" spans="1:4" x14ac:dyDescent="0.3">
      <c r="A25">
        <v>0.13</v>
      </c>
      <c r="B25" s="7">
        <f t="shared" si="0"/>
        <v>1.1864900807319883</v>
      </c>
      <c r="C25" s="7">
        <f t="shared" si="1"/>
        <v>0.58655409418044324</v>
      </c>
      <c r="D25" s="7">
        <f>IF(IF($E$9+$L$5*$H$9*COS(2*PI()*$M$5*A25)&gt;0.2+C25,$E$9+$L$5*$H$9*COS(2*PI()*$M$5*A25),0.2+C25)&lt;$A$5,IF($E$9+$L$5*$H$9*COS(2*PI()*$M$5*A25)&gt;0.2+C25,$E$9+$L$5*$H$9*COS(2*PI()*$M$5*A25),0.2+C25),$A$5)</f>
        <v>2.0341154514215893</v>
      </c>
    </row>
    <row r="26" spans="1:4" x14ac:dyDescent="0.3">
      <c r="A26">
        <v>0.14000000000000001</v>
      </c>
      <c r="B26" s="7">
        <f t="shared" si="0"/>
        <v>1.1833753108555778</v>
      </c>
      <c r="C26" s="7">
        <f t="shared" si="1"/>
        <v>0.58356634167062105</v>
      </c>
      <c r="D26" s="7">
        <f>IF(IF($E$9+$L$5*$H$9*COS(2*PI()*$M$5*A26)&gt;0.2+C26,$E$9+$L$5*$H$9*COS(2*PI()*$M$5*A26),0.2+C26)&lt;$A$5,IF($E$9+$L$5*$H$9*COS(2*PI()*$M$5*A26)&gt;0.2+C26,$E$9+$L$5*$H$9*COS(2*PI()*$M$5*A26),0.2+C26),$A$5)</f>
        <v>2.0484871314303548</v>
      </c>
    </row>
    <row r="27" spans="1:4" x14ac:dyDescent="0.3">
      <c r="A27">
        <v>0.15</v>
      </c>
      <c r="B27" s="7">
        <f t="shared" si="0"/>
        <v>1.1803344188608473</v>
      </c>
      <c r="C27" s="7">
        <f t="shared" si="1"/>
        <v>0.580649454372409</v>
      </c>
      <c r="D27" s="7">
        <f>IF(IF($E$9+$L$5*$H$9*COS(2*PI()*$M$5*A27)&gt;0.2+C27,$E$9+$L$5*$H$9*COS(2*PI()*$M$5*A27),0.2+C27)&lt;$A$5,IF($E$9+$L$5*$H$9*COS(2*PI()*$M$5*A27)&gt;0.2+C27,$E$9+$L$5*$H$9*COS(2*PI()*$M$5*A27),0.2+C27),$A$5)</f>
        <v>2.0625179357669658</v>
      </c>
    </row>
    <row r="28" spans="1:4" x14ac:dyDescent="0.3">
      <c r="A28">
        <v>0.16</v>
      </c>
      <c r="B28" s="7">
        <f t="shared" si="0"/>
        <v>1.1774153614310943</v>
      </c>
      <c r="C28" s="7">
        <f t="shared" si="1"/>
        <v>0.57784943334096406</v>
      </c>
      <c r="D28" s="7">
        <f>IF(IF($E$9+$L$5*$H$9*COS(2*PI()*$M$5*A28)&gt;0.2+C28,$E$9+$L$5*$H$9*COS(2*PI()*$M$5*A28),0.2+C28)&lt;$A$5,IF($E$9+$L$5*$H$9*COS(2*PI()*$M$5*A28)&gt;0.2+C28,$E$9+$L$5*$H$9*COS(2*PI()*$M$5*A28),0.2+C28),$A$5)</f>
        <v>2.0759865902654382</v>
      </c>
    </row>
    <row r="29" spans="1:4" x14ac:dyDescent="0.3">
      <c r="A29">
        <v>0.17</v>
      </c>
      <c r="B29" s="7">
        <f t="shared" si="0"/>
        <v>1.1746641738457462</v>
      </c>
      <c r="C29" s="7">
        <f t="shared" si="1"/>
        <v>0.57521043658060356</v>
      </c>
      <c r="D29" s="7">
        <f>IF(IF($E$9+$L$5*$H$9*COS(2*PI()*$M$5*A29)&gt;0.2+C29,$E$9+$L$5*$H$9*COS(2*PI()*$M$5*A29),0.2+C29)&lt;$A$5,IF($E$9+$L$5*$H$9*COS(2*PI()*$M$5*A29)&gt;0.2+C29,$E$9+$L$5*$H$9*COS(2*PI()*$M$5*A29),0.2+C29),$A$5)</f>
        <v>2.088680686198547</v>
      </c>
    </row>
    <row r="30" spans="1:4" x14ac:dyDescent="0.3">
      <c r="A30">
        <v>0.18</v>
      </c>
      <c r="B30" s="7">
        <f t="shared" si="0"/>
        <v>1.1721242439765038</v>
      </c>
      <c r="C30" s="7">
        <f t="shared" si="1"/>
        <v>0.57277408264669849</v>
      </c>
      <c r="D30" s="7">
        <f>IF(IF($E$9+$L$5*$H$9*COS(2*PI()*$M$5*A30)&gt;0.2+C30,$E$9+$L$5*$H$9*COS(2*PI()*$M$5*A30),0.2+C30)&lt;$A$5,IF($E$9+$L$5*$H$9*COS(2*PI()*$M$5*A30)&gt;0.2+C30,$E$9+$L$5*$H$9*COS(2*PI()*$M$5*A30),0.2+C30),$A$5)</f>
        <v>2.1004000300903418</v>
      </c>
    </row>
    <row r="31" spans="1:4" x14ac:dyDescent="0.3">
      <c r="A31">
        <v>0.19</v>
      </c>
      <c r="B31" s="7">
        <f t="shared" si="0"/>
        <v>1.1698356280346858</v>
      </c>
      <c r="C31" s="7">
        <f t="shared" si="1"/>
        <v>0.57057879429619396</v>
      </c>
      <c r="D31" s="7">
        <f>IF(IF($E$9+$L$5*$H$9*COS(2*PI()*$M$5*A31)&gt;0.2+C31,$E$9+$L$5*$H$9*COS(2*PI()*$M$5*A31),0.2+C31)&lt;$A$5,IF($E$9+$L$5*$H$9*COS(2*PI()*$M$5*A31)&gt;0.2+C31,$E$9+$L$5*$H$9*COS(2*PI()*$M$5*A31),0.2+C31),$A$5)</f>
        <v>2.1109598008868522</v>
      </c>
    </row>
    <row r="32" spans="1:4" x14ac:dyDescent="0.3">
      <c r="A32">
        <v>0.2</v>
      </c>
      <c r="B32" s="7">
        <f t="shared" si="0"/>
        <v>1.1678344188608474</v>
      </c>
      <c r="C32" s="7">
        <f t="shared" si="1"/>
        <v>0.56865919253777908</v>
      </c>
      <c r="D32" s="7">
        <f>IF(IF($E$9+$L$5*$H$9*COS(2*PI()*$M$5*A32)&gt;0.2+C32,$E$9+$L$5*$H$9*COS(2*PI()*$M$5*A32),0.2+C32)&lt;$A$5,IF($E$9+$L$5*$H$9*COS(2*PI()*$M$5*A32)&gt;0.2+C32,$E$9+$L$5*$H$9*COS(2*PI()*$M$5*A32),0.2+C32),$A$5)</f>
        <v>2.1201934646945158</v>
      </c>
    </row>
    <row r="33" spans="1:4" x14ac:dyDescent="0.3">
      <c r="A33">
        <v>0.21</v>
      </c>
      <c r="B33" s="7">
        <f t="shared" si="0"/>
        <v>1.1661521767191245</v>
      </c>
      <c r="C33" s="7">
        <f t="shared" si="1"/>
        <v>0.56704555063789863</v>
      </c>
      <c r="D33" s="7">
        <f>IF(IF($E$9+$L$5*$H$9*COS(2*PI()*$M$5*A33)&gt;0.2+C33,$E$9+$L$5*$H$9*COS(2*PI()*$M$5*A33),0.2+C33)&lt;$A$5,IF($E$9+$L$5*$H$9*COS(2*PI()*$M$5*A33)&gt;0.2+C33,$E$9+$L$5*$H$9*COS(2*PI()*$M$5*A33),0.2+C33),$A$5)</f>
        <v>2.1279554011191624</v>
      </c>
    </row>
    <row r="34" spans="1:4" x14ac:dyDescent="0.3">
      <c r="A34">
        <v>0.22</v>
      </c>
      <c r="B34" s="7">
        <f t="shared" si="0"/>
        <v>1.1648154315730148</v>
      </c>
      <c r="C34" s="7">
        <f t="shared" si="1"/>
        <v>0.56576331669325652</v>
      </c>
      <c r="D34" s="7">
        <f>IF(IF($E$9+$L$5*$H$9*COS(2*PI()*$M$5*A34)&gt;0.2+C34,$E$9+$L$5*$H$9*COS(2*PI()*$M$5*A34),0.2+C34)&lt;$A$5,IF($E$9+$L$5*$H$9*COS(2*PI()*$M$5*A34)&gt;0.2+C34,$E$9+$L$5*$H$9*COS(2*PI()*$M$5*A34),0.2+C34),$A$5)</f>
        <v>2.1341231997866195</v>
      </c>
    </row>
    <row r="35" spans="1:4" x14ac:dyDescent="0.3">
      <c r="A35">
        <v>0.23</v>
      </c>
      <c r="B35" s="7">
        <f t="shared" si="0"/>
        <v>1.1638452646920052</v>
      </c>
      <c r="C35" s="7">
        <f t="shared" si="1"/>
        <v>0.56483271229912935</v>
      </c>
      <c r="D35" s="7">
        <f>IF(IF($E$9+$L$5*$H$9*COS(2*PI()*$M$5*A35)&gt;0.2+C35,$E$9+$L$5*$H$9*COS(2*PI()*$M$5*A35),0.2+C35)&lt;$A$5,IF($E$9+$L$5*$H$9*COS(2*PI()*$M$5*A35)&gt;0.2+C35,$E$9+$L$5*$H$9*COS(2*PI()*$M$5*A35),0.2+C35),$A$5)</f>
        <v>2.1385995908274364</v>
      </c>
    </row>
    <row r="36" spans="1:4" x14ac:dyDescent="0.3">
      <c r="A36">
        <v>0.24</v>
      </c>
      <c r="B36" s="7">
        <f t="shared" si="0"/>
        <v>1.163256976187359</v>
      </c>
      <c r="C36" s="7">
        <f t="shared" si="1"/>
        <v>0.56426841364272851</v>
      </c>
      <c r="D36" s="7">
        <f>IF(IF($E$9+$L$5*$H$9*COS(2*PI()*$M$5*A36)&gt;0.2+C36,$E$9+$L$5*$H$9*COS(2*PI()*$M$5*A36),0.2+C36)&lt;$A$5,IF($E$9+$L$5*$H$9*COS(2*PI()*$M$5*A36)&gt;0.2+C36,$E$9+$L$5*$H$9*COS(2*PI()*$M$5*A36),0.2+C36),$A$5)</f>
        <v>2.141313978880834</v>
      </c>
    </row>
    <row r="37" spans="1:4" x14ac:dyDescent="0.3">
      <c r="A37">
        <v>0.25</v>
      </c>
      <c r="B37" s="7">
        <f t="shared" si="0"/>
        <v>1.1630598437202211</v>
      </c>
      <c r="C37" s="7">
        <f t="shared" si="1"/>
        <v>0.56407932005096117</v>
      </c>
      <c r="D37" s="7">
        <f>IF(IF($E$9+$L$5*$H$9*COS(2*PI()*$M$5*A37)&gt;0.2+C37,$E$9+$L$5*$H$9*COS(2*PI()*$M$5*A37),0.2+C37)&lt;$A$5,IF($E$9+$L$5*$H$9*COS(2*PI()*$M$5*A37)&gt;0.2+C37,$E$9+$L$5*$H$9*COS(2*PI()*$M$5*A37),0.2+C37),$A$5)</f>
        <v>2.1422235564257122</v>
      </c>
    </row>
    <row r="38" spans="1:4" x14ac:dyDescent="0.3">
      <c r="A38">
        <v>0.26</v>
      </c>
      <c r="B38" s="7">
        <f t="shared" si="0"/>
        <v>1.163256976187359</v>
      </c>
      <c r="C38" s="7">
        <f t="shared" si="1"/>
        <v>0.56426841364272851</v>
      </c>
      <c r="D38" s="7">
        <f>IF(IF($E$9+$L$5*$H$9*COS(2*PI()*$M$5*A38)&gt;0.2+C38,$E$9+$L$5*$H$9*COS(2*PI()*$M$5*A38),0.2+C38)&lt;$A$5,IF($E$9+$L$5*$H$9*COS(2*PI()*$M$5*A38)&gt;0.2+C38,$E$9+$L$5*$H$9*COS(2*PI()*$M$5*A38),0.2+C38),$A$5)</f>
        <v>2.141313978880834</v>
      </c>
    </row>
    <row r="39" spans="1:4" x14ac:dyDescent="0.3">
      <c r="A39">
        <v>0.27</v>
      </c>
      <c r="B39" s="7">
        <f t="shared" si="0"/>
        <v>1.1638452646920052</v>
      </c>
      <c r="C39" s="7">
        <f t="shared" si="1"/>
        <v>0.56483271229912935</v>
      </c>
      <c r="D39" s="7">
        <f>IF(IF($E$9+$L$5*$H$9*COS(2*PI()*$M$5*A39)&gt;0.2+C39,$E$9+$L$5*$H$9*COS(2*PI()*$M$5*A39),0.2+C39)&lt;$A$5,IF($E$9+$L$5*$H$9*COS(2*PI()*$M$5*A39)&gt;0.2+C39,$E$9+$L$5*$H$9*COS(2*PI()*$M$5*A39),0.2+C39),$A$5)</f>
        <v>2.1385995908274364</v>
      </c>
    </row>
    <row r="40" spans="1:4" x14ac:dyDescent="0.3">
      <c r="A40">
        <v>0.28000000000000003</v>
      </c>
      <c r="B40" s="7">
        <f t="shared" si="0"/>
        <v>1.1648154315730148</v>
      </c>
      <c r="C40" s="7">
        <f t="shared" si="1"/>
        <v>0.56576331669325652</v>
      </c>
      <c r="D40" s="7">
        <f>IF(IF($E$9+$L$5*$H$9*COS(2*PI()*$M$5*A40)&gt;0.2+C40,$E$9+$L$5*$H$9*COS(2*PI()*$M$5*A40),0.2+C40)&lt;$A$5,IF($E$9+$L$5*$H$9*COS(2*PI()*$M$5*A40)&gt;0.2+C40,$E$9+$L$5*$H$9*COS(2*PI()*$M$5*A40),0.2+C40),$A$5)</f>
        <v>2.1341231997866195</v>
      </c>
    </row>
    <row r="41" spans="1:4" x14ac:dyDescent="0.3">
      <c r="A41">
        <v>0.28999999999999998</v>
      </c>
      <c r="B41" s="7">
        <f t="shared" si="0"/>
        <v>1.1661521767191243</v>
      </c>
      <c r="C41" s="7">
        <f t="shared" si="1"/>
        <v>0.56704555063789863</v>
      </c>
      <c r="D41" s="7">
        <f>IF(IF($E$9+$L$5*$H$9*COS(2*PI()*$M$5*A41)&gt;0.2+C41,$E$9+$L$5*$H$9*COS(2*PI()*$M$5*A41),0.2+C41)&lt;$A$5,IF($E$9+$L$5*$H$9*COS(2*PI()*$M$5*A41)&gt;0.2+C41,$E$9+$L$5*$H$9*COS(2*PI()*$M$5*A41),0.2+C41),$A$5)</f>
        <v>2.1279554011191624</v>
      </c>
    </row>
    <row r="42" spans="1:4" x14ac:dyDescent="0.3">
      <c r="A42">
        <v>0.3</v>
      </c>
      <c r="B42" s="7">
        <f t="shared" si="0"/>
        <v>1.1678344188608474</v>
      </c>
      <c r="C42" s="7">
        <f t="shared" si="1"/>
        <v>0.56865919253777908</v>
      </c>
      <c r="D42" s="7">
        <f>IF(IF($E$9+$L$5*$H$9*COS(2*PI()*$M$5*A42)&gt;0.2+C42,$E$9+$L$5*$H$9*COS(2*PI()*$M$5*A42),0.2+C42)&lt;$A$5,IF($E$9+$L$5*$H$9*COS(2*PI()*$M$5*A42)&gt;0.2+C42,$E$9+$L$5*$H$9*COS(2*PI()*$M$5*A42),0.2+C42),$A$5)</f>
        <v>2.1201934646945158</v>
      </c>
    </row>
    <row r="43" spans="1:4" x14ac:dyDescent="0.3">
      <c r="A43">
        <v>0.31</v>
      </c>
      <c r="B43" s="7">
        <f t="shared" si="0"/>
        <v>1.1698356280346858</v>
      </c>
      <c r="C43" s="7">
        <f t="shared" si="1"/>
        <v>0.57057879429619396</v>
      </c>
      <c r="D43" s="7">
        <f>IF(IF($E$9+$L$5*$H$9*COS(2*PI()*$M$5*A43)&gt;0.2+C43,$E$9+$L$5*$H$9*COS(2*PI()*$M$5*A43),0.2+C43)&lt;$A$5,IF($E$9+$L$5*$H$9*COS(2*PI()*$M$5*A43)&gt;0.2+C43,$E$9+$L$5*$H$9*COS(2*PI()*$M$5*A43),0.2+C43),$A$5)</f>
        <v>2.1109598008868522</v>
      </c>
    </row>
    <row r="44" spans="1:4" x14ac:dyDescent="0.3">
      <c r="A44">
        <v>0.32</v>
      </c>
      <c r="B44" s="7">
        <f t="shared" si="0"/>
        <v>1.1721242439765038</v>
      </c>
      <c r="C44" s="7">
        <f t="shared" si="1"/>
        <v>0.57277408264669849</v>
      </c>
      <c r="D44" s="7">
        <f>IF(IF($E$9+$L$5*$H$9*COS(2*PI()*$M$5*A44)&gt;0.2+C44,$E$9+$L$5*$H$9*COS(2*PI()*$M$5*A44),0.2+C44)&lt;$A$5,IF($E$9+$L$5*$H$9*COS(2*PI()*$M$5*A44)&gt;0.2+C44,$E$9+$L$5*$H$9*COS(2*PI()*$M$5*A44),0.2+C44),$A$5)</f>
        <v>2.1004000300903418</v>
      </c>
    </row>
    <row r="45" spans="1:4" x14ac:dyDescent="0.3">
      <c r="A45">
        <v>0.33</v>
      </c>
      <c r="B45" s="7">
        <f t="shared" si="0"/>
        <v>1.1746641738457462</v>
      </c>
      <c r="C45" s="7">
        <f t="shared" si="1"/>
        <v>0.57521043658060356</v>
      </c>
      <c r="D45" s="7">
        <f>IF(IF($E$9+$L$5*$H$9*COS(2*PI()*$M$5*A45)&gt;0.2+C45,$E$9+$L$5*$H$9*COS(2*PI()*$M$5*A45),0.2+C45)&lt;$A$5,IF($E$9+$L$5*$H$9*COS(2*PI()*$M$5*A45)&gt;0.2+C45,$E$9+$L$5*$H$9*COS(2*PI()*$M$5*A45),0.2+C45),$A$5)</f>
        <v>2.088680686198547</v>
      </c>
    </row>
    <row r="46" spans="1:4" x14ac:dyDescent="0.3">
      <c r="A46">
        <v>0.34</v>
      </c>
      <c r="B46" s="7">
        <f t="shared" si="0"/>
        <v>1.1774153614310943</v>
      </c>
      <c r="C46" s="7">
        <f t="shared" si="1"/>
        <v>0.57784943334096406</v>
      </c>
      <c r="D46" s="7">
        <f>IF(IF($E$9+$L$5*$H$9*COS(2*PI()*$M$5*A46)&gt;0.2+C46,$E$9+$L$5*$H$9*COS(2*PI()*$M$5*A46),0.2+C46)&lt;$A$5,IF($E$9+$L$5*$H$9*COS(2*PI()*$M$5*A46)&gt;0.2+C46,$E$9+$L$5*$H$9*COS(2*PI()*$M$5*A46),0.2+C46),$A$5)</f>
        <v>2.0759865902654382</v>
      </c>
    </row>
    <row r="47" spans="1:4" x14ac:dyDescent="0.3">
      <c r="A47">
        <v>0.35</v>
      </c>
      <c r="B47" s="7">
        <f t="shared" si="0"/>
        <v>1.1803344188608473</v>
      </c>
      <c r="C47" s="7">
        <f t="shared" si="1"/>
        <v>0.580649454372409</v>
      </c>
      <c r="D47" s="7">
        <f>IF(IF($E$9+$L$5*$H$9*COS(2*PI()*$M$5*A47)&gt;0.2+C47,$E$9+$L$5*$H$9*COS(2*PI()*$M$5*A47),0.2+C47)&lt;$A$5,IF($E$9+$L$5*$H$9*COS(2*PI()*$M$5*A47)&gt;0.2+C47,$E$9+$L$5*$H$9*COS(2*PI()*$M$5*A47),0.2+C47),$A$5)</f>
        <v>2.0625179357669658</v>
      </c>
    </row>
    <row r="48" spans="1:4" x14ac:dyDescent="0.3">
      <c r="A48">
        <v>0.36</v>
      </c>
      <c r="B48" s="7">
        <f t="shared" si="0"/>
        <v>1.1833753108555778</v>
      </c>
      <c r="C48" s="7">
        <f t="shared" si="1"/>
        <v>0.58356634167062105</v>
      </c>
      <c r="D48" s="7">
        <f>IF(IF($E$9+$L$5*$H$9*COS(2*PI()*$M$5*A48)&gt;0.2+C48,$E$9+$L$5*$H$9*COS(2*PI()*$M$5*A48),0.2+C48)&lt;$A$5,IF($E$9+$L$5*$H$9*COS(2*PI()*$M$5*A48)&gt;0.2+C48,$E$9+$L$5*$H$9*COS(2*PI()*$M$5*A48),0.2+C48),$A$5)</f>
        <v>2.0484871314303548</v>
      </c>
    </row>
    <row r="49" spans="1:4" x14ac:dyDescent="0.3">
      <c r="A49">
        <v>0.37</v>
      </c>
      <c r="B49" s="7">
        <f t="shared" si="0"/>
        <v>1.1864900807319883</v>
      </c>
      <c r="C49" s="7">
        <f t="shared" si="1"/>
        <v>0.58655409418044324</v>
      </c>
      <c r="D49" s="7">
        <f>IF(IF($E$9+$L$5*$H$9*COS(2*PI()*$M$5*A49)&gt;0.2+C49,$E$9+$L$5*$H$9*COS(2*PI()*$M$5*A49),0.2+C49)&lt;$A$5,IF($E$9+$L$5*$H$9*COS(2*PI()*$M$5*A49)&gt;0.2+C49,$E$9+$L$5*$H$9*COS(2*PI()*$M$5*A49),0.2+C49),$A$5)</f>
        <v>2.0341154514215893</v>
      </c>
    </row>
    <row r="50" spans="1:4" x14ac:dyDescent="0.3">
      <c r="A50">
        <v>0.38</v>
      </c>
      <c r="B50" s="7">
        <f t="shared" si="0"/>
        <v>1.1896296067084537</v>
      </c>
      <c r="C50" s="7">
        <f t="shared" si="1"/>
        <v>0.5895655932599988</v>
      </c>
      <c r="D50" s="7">
        <f>IF(IF($E$9+$L$5*$H$9*COS(2*PI()*$M$5*A50)&gt;0.2+C50,$E$9+$L$5*$H$9*COS(2*PI()*$M$5*A50),0.2+C50)&lt;$A$5,IF($E$9+$L$5*$H$9*COS(2*PI()*$M$5*A50)&gt;0.2+C50,$E$9+$L$5*$H$9*COS(2*PI()*$M$5*A50),0.2+C50),$A$5)</f>
        <v>2.0196295457196345</v>
      </c>
    </row>
    <row r="51" spans="1:4" x14ac:dyDescent="0.3">
      <c r="A51">
        <v>0.39</v>
      </c>
      <c r="B51" s="7">
        <f t="shared" si="0"/>
        <v>1.1927443765848642</v>
      </c>
      <c r="C51" s="7">
        <f t="shared" si="1"/>
        <v>0.59255334576982099</v>
      </c>
      <c r="D51" s="7">
        <f>IF(IF($E$9+$L$5*$H$9*COS(2*PI()*$M$5*A51)&gt;0.2+C51,$E$9+$L$5*$H$9*COS(2*PI()*$M$5*A51),0.2+C51)&lt;$A$5,IF($E$9+$L$5*$H$9*COS(2*PI()*$M$5*A51)&gt;0.2+C51,$E$9+$L$5*$H$9*COS(2*PI()*$M$5*A51),0.2+C51),$A$5)</f>
        <v>2.0052578657108695</v>
      </c>
    </row>
    <row r="52" spans="1:4" x14ac:dyDescent="0.3">
      <c r="A52">
        <v>0.4</v>
      </c>
      <c r="B52" s="7">
        <f t="shared" si="0"/>
        <v>1.1957852685795947</v>
      </c>
      <c r="C52" s="7">
        <f t="shared" si="1"/>
        <v>0.59547023306803304</v>
      </c>
      <c r="D52" s="7">
        <f>IF(IF($E$9+$L$5*$H$9*COS(2*PI()*$M$5*A52)&gt;0.2+C52,$E$9+$L$5*$H$9*COS(2*PI()*$M$5*A52),0.2+C52)&lt;$A$5,IF($E$9+$L$5*$H$9*COS(2*PI()*$M$5*A52)&gt;0.2+C52,$E$9+$L$5*$H$9*COS(2*PI()*$M$5*A52),0.2+C52),$A$5)</f>
        <v>1.9912270613742582</v>
      </c>
    </row>
    <row r="53" spans="1:4" x14ac:dyDescent="0.3">
      <c r="A53">
        <v>0.41</v>
      </c>
      <c r="B53" s="7">
        <f t="shared" si="0"/>
        <v>1.1987043260093477</v>
      </c>
      <c r="C53" s="7">
        <f t="shared" si="1"/>
        <v>0.59827025409947798</v>
      </c>
      <c r="D53" s="7">
        <f>IF(IF($E$9+$L$5*$H$9*COS(2*PI()*$M$5*A53)&gt;0.2+C53,$E$9+$L$5*$H$9*COS(2*PI()*$M$5*A53),0.2+C53)&lt;$A$5,IF($E$9+$L$5*$H$9*COS(2*PI()*$M$5*A53)&gt;0.2+C53,$E$9+$L$5*$H$9*COS(2*PI()*$M$5*A53),0.2+C53),$A$5)</f>
        <v>1.9777584068757856</v>
      </c>
    </row>
    <row r="54" spans="1:4" x14ac:dyDescent="0.3">
      <c r="A54">
        <v>0.42</v>
      </c>
      <c r="B54" s="7">
        <f t="shared" si="0"/>
        <v>1.2014555135946958</v>
      </c>
      <c r="C54" s="7">
        <f t="shared" si="1"/>
        <v>0.60090925085983848</v>
      </c>
      <c r="D54" s="7">
        <f>IF(IF($E$9+$L$5*$H$9*COS(2*PI()*$M$5*A54)&gt;0.2+C54,$E$9+$L$5*$H$9*COS(2*PI()*$M$5*A54),0.2+C54)&lt;$A$5,IF($E$9+$L$5*$H$9*COS(2*PI()*$M$5*A54)&gt;0.2+C54,$E$9+$L$5*$H$9*COS(2*PI()*$M$5*A54),0.2+C54),$A$5)</f>
        <v>1.9650643109426769</v>
      </c>
    </row>
    <row r="55" spans="1:4" x14ac:dyDescent="0.3">
      <c r="A55">
        <v>0.43</v>
      </c>
      <c r="B55" s="7">
        <f t="shared" si="0"/>
        <v>1.2039954434639382</v>
      </c>
      <c r="C55" s="7">
        <f t="shared" si="1"/>
        <v>0.60334560479374355</v>
      </c>
      <c r="D55" s="7">
        <f>IF(IF($E$9+$L$5*$H$9*COS(2*PI()*$M$5*A55)&gt;0.2+C55,$E$9+$L$5*$H$9*COS(2*PI()*$M$5*A55),0.2+C55)&lt;$A$5,IF($E$9+$L$5*$H$9*COS(2*PI()*$M$5*A55)&gt;0.2+C55,$E$9+$L$5*$H$9*COS(2*PI()*$M$5*A55),0.2+C55),$A$5)</f>
        <v>1.953344967050882</v>
      </c>
    </row>
    <row r="56" spans="1:4" x14ac:dyDescent="0.3">
      <c r="A56">
        <v>0.44</v>
      </c>
      <c r="B56" s="7">
        <f t="shared" si="0"/>
        <v>1.2062840594057562</v>
      </c>
      <c r="C56" s="7">
        <f t="shared" si="1"/>
        <v>0.60554089314424808</v>
      </c>
      <c r="D56" s="7">
        <f>IF(IF($E$9+$L$5*$H$9*COS(2*PI()*$M$5*A56)&gt;0.2+C56,$E$9+$L$5*$H$9*COS(2*PI()*$M$5*A56),0.2+C56)&lt;$A$5,IF($E$9+$L$5*$H$9*COS(2*PI()*$M$5*A56)&gt;0.2+C56,$E$9+$L$5*$H$9*COS(2*PI()*$M$5*A56),0.2+C56),$A$5)</f>
        <v>1.9427851962543716</v>
      </c>
    </row>
    <row r="57" spans="1:4" x14ac:dyDescent="0.3">
      <c r="A57">
        <v>0.45</v>
      </c>
      <c r="B57" s="7">
        <f t="shared" si="0"/>
        <v>1.2082852685795946</v>
      </c>
      <c r="C57" s="7">
        <f t="shared" si="1"/>
        <v>0.60746049490266296</v>
      </c>
      <c r="D57" s="7">
        <f>IF(IF($E$9+$L$5*$H$9*COS(2*PI()*$M$5*A57)&gt;0.2+C57,$E$9+$L$5*$H$9*COS(2*PI()*$M$5*A57),0.2+C57)&lt;$A$5,IF($E$9+$L$5*$H$9*COS(2*PI()*$M$5*A57)&gt;0.2+C57,$E$9+$L$5*$H$9*COS(2*PI()*$M$5*A57),0.2+C57),$A$5)</f>
        <v>1.9335515324467081</v>
      </c>
    </row>
    <row r="58" spans="1:4" x14ac:dyDescent="0.3">
      <c r="A58">
        <v>0.46</v>
      </c>
      <c r="B58" s="7">
        <f t="shared" si="0"/>
        <v>1.2099675107213177</v>
      </c>
      <c r="C58" s="7">
        <f t="shared" si="1"/>
        <v>0.60907413680254341</v>
      </c>
      <c r="D58" s="7">
        <f>IF(IF($E$9+$L$5*$H$9*COS(2*PI()*$M$5*A58)&gt;0.2+C58,$E$9+$L$5*$H$9*COS(2*PI()*$M$5*A58),0.2+C58)&lt;$A$5,IF($E$9+$L$5*$H$9*COS(2*PI()*$M$5*A58)&gt;0.2+C58,$E$9+$L$5*$H$9*COS(2*PI()*$M$5*A58),0.2+C58),$A$5)</f>
        <v>1.9257895960220615</v>
      </c>
    </row>
    <row r="59" spans="1:4" x14ac:dyDescent="0.3">
      <c r="A59">
        <v>0.47</v>
      </c>
      <c r="B59" s="7">
        <f t="shared" si="0"/>
        <v>1.2113042558674272</v>
      </c>
      <c r="C59" s="7">
        <f t="shared" si="1"/>
        <v>0.61035637074718552</v>
      </c>
      <c r="D59" s="7">
        <f>IF(IF($E$9+$L$5*$H$9*COS(2*PI()*$M$5*A59)&gt;0.2+C59,$E$9+$L$5*$H$9*COS(2*PI()*$M$5*A59),0.2+C59)&lt;$A$5,IF($E$9+$L$5*$H$9*COS(2*PI()*$M$5*A59)&gt;0.2+C59,$E$9+$L$5*$H$9*COS(2*PI()*$M$5*A59),0.2+C59),$A$5)</f>
        <v>1.9196217973546044</v>
      </c>
    </row>
    <row r="60" spans="1:4" x14ac:dyDescent="0.3">
      <c r="A60">
        <v>0.48</v>
      </c>
      <c r="B60" s="7">
        <f t="shared" si="0"/>
        <v>1.2122744227484368</v>
      </c>
      <c r="C60" s="7">
        <f t="shared" si="1"/>
        <v>0.61128697514131269</v>
      </c>
      <c r="D60" s="7">
        <f>IF(IF($E$9+$L$5*$H$9*COS(2*PI()*$M$5*A60)&gt;0.2+C60,$E$9+$L$5*$H$9*COS(2*PI()*$M$5*A60),0.2+C60)&lt;$A$5,IF($E$9+$L$5*$H$9*COS(2*PI()*$M$5*A60)&gt;0.2+C60,$E$9+$L$5*$H$9*COS(2*PI()*$M$5*A60),0.2+C60),$A$5)</f>
        <v>1.9151454063137874</v>
      </c>
    </row>
    <row r="61" spans="1:4" x14ac:dyDescent="0.3">
      <c r="A61">
        <v>0.49</v>
      </c>
      <c r="B61" s="7">
        <f t="shared" si="0"/>
        <v>1.212862711253083</v>
      </c>
      <c r="C61" s="7">
        <f t="shared" si="1"/>
        <v>0.61185127379771354</v>
      </c>
      <c r="D61" s="7">
        <f>IF(IF($E$9+$L$5*$H$9*COS(2*PI()*$M$5*A61)&gt;0.2+C61,$E$9+$L$5*$H$9*COS(2*PI()*$M$5*A61),0.2+C61)&lt;$A$5,IF($E$9+$L$5*$H$9*COS(2*PI()*$M$5*A61)&gt;0.2+C61,$E$9+$L$5*$H$9*COS(2*PI()*$M$5*A61),0.2+C61),$A$5)</f>
        <v>1.9124310182603901</v>
      </c>
    </row>
    <row r="62" spans="1:4" x14ac:dyDescent="0.3">
      <c r="A62">
        <v>0.5</v>
      </c>
      <c r="B62" s="7">
        <f t="shared" si="0"/>
        <v>1.2130598437202209</v>
      </c>
      <c r="C62" s="7">
        <f t="shared" si="1"/>
        <v>0.61204036738948087</v>
      </c>
      <c r="D62" s="7">
        <f>IF(IF($E$9+$L$5*$H$9*COS(2*PI()*$M$5*A62)&gt;0.2+C62,$E$9+$L$5*$H$9*COS(2*PI()*$M$5*A62),0.2+C62)&lt;$A$5,IF($E$9+$L$5*$H$9*COS(2*PI()*$M$5*A62)&gt;0.2+C62,$E$9+$L$5*$H$9*COS(2*PI()*$M$5*A62),0.2+C62),$A$5)</f>
        <v>1.9115214407155117</v>
      </c>
    </row>
    <row r="63" spans="1:4" x14ac:dyDescent="0.3">
      <c r="A63">
        <v>0.51</v>
      </c>
      <c r="B63" s="7">
        <f t="shared" si="0"/>
        <v>1.212862711253083</v>
      </c>
      <c r="C63" s="7">
        <f t="shared" si="1"/>
        <v>0.61185127379771354</v>
      </c>
      <c r="D63" s="7">
        <f>IF(IF($E$9+$L$5*$H$9*COS(2*PI()*$M$5*A63)&gt;0.2+C63,$E$9+$L$5*$H$9*COS(2*PI()*$M$5*A63),0.2+C63)&lt;$A$5,IF($E$9+$L$5*$H$9*COS(2*PI()*$M$5*A63)&gt;0.2+C63,$E$9+$L$5*$H$9*COS(2*PI()*$M$5*A63),0.2+C63),$A$5)</f>
        <v>1.9124310182603901</v>
      </c>
    </row>
    <row r="64" spans="1:4" x14ac:dyDescent="0.3">
      <c r="A64">
        <v>0.52</v>
      </c>
      <c r="B64" s="7">
        <f t="shared" si="0"/>
        <v>1.2122744227484368</v>
      </c>
      <c r="C64" s="7">
        <f t="shared" si="1"/>
        <v>0.61128697514131269</v>
      </c>
      <c r="D64" s="7">
        <f>IF(IF($E$9+$L$5*$H$9*COS(2*PI()*$M$5*A64)&gt;0.2+C64,$E$9+$L$5*$H$9*COS(2*PI()*$M$5*A64),0.2+C64)&lt;$A$5,IF($E$9+$L$5*$H$9*COS(2*PI()*$M$5*A64)&gt;0.2+C64,$E$9+$L$5*$H$9*COS(2*PI()*$M$5*A64),0.2+C64),$A$5)</f>
        <v>1.9151454063137874</v>
      </c>
    </row>
    <row r="65" spans="1:4" x14ac:dyDescent="0.3">
      <c r="A65">
        <v>0.53</v>
      </c>
      <c r="B65" s="7">
        <f t="shared" si="0"/>
        <v>1.2113042558674272</v>
      </c>
      <c r="C65" s="7">
        <f t="shared" si="1"/>
        <v>0.61035637074718552</v>
      </c>
      <c r="D65" s="7">
        <f>IF(IF($E$9+$L$5*$H$9*COS(2*PI()*$M$5*A65)&gt;0.2+C65,$E$9+$L$5*$H$9*COS(2*PI()*$M$5*A65),0.2+C65)&lt;$A$5,IF($E$9+$L$5*$H$9*COS(2*PI()*$M$5*A65)&gt;0.2+C65,$E$9+$L$5*$H$9*COS(2*PI()*$M$5*A65),0.2+C65),$A$5)</f>
        <v>1.9196217973546044</v>
      </c>
    </row>
    <row r="66" spans="1:4" x14ac:dyDescent="0.3">
      <c r="A66">
        <v>0.54</v>
      </c>
      <c r="B66" s="7">
        <f t="shared" si="0"/>
        <v>1.2099675107213175</v>
      </c>
      <c r="C66" s="7">
        <f t="shared" si="1"/>
        <v>0.60907413680254341</v>
      </c>
      <c r="D66" s="7">
        <f>IF(IF($E$9+$L$5*$H$9*COS(2*PI()*$M$5*A66)&gt;0.2+C66,$E$9+$L$5*$H$9*COS(2*PI()*$M$5*A66),0.2+C66)&lt;$A$5,IF($E$9+$L$5*$H$9*COS(2*PI()*$M$5*A66)&gt;0.2+C66,$E$9+$L$5*$H$9*COS(2*PI()*$M$5*A66),0.2+C66),$A$5)</f>
        <v>1.9257895960220615</v>
      </c>
    </row>
    <row r="67" spans="1:4" x14ac:dyDescent="0.3">
      <c r="A67">
        <v>0.55000000000000004</v>
      </c>
      <c r="B67" s="7">
        <f t="shared" si="0"/>
        <v>1.2082852685795946</v>
      </c>
      <c r="C67" s="7">
        <f t="shared" si="1"/>
        <v>0.60746049490266296</v>
      </c>
      <c r="D67" s="7">
        <f>IF(IF($E$9+$L$5*$H$9*COS(2*PI()*$M$5*A67)&gt;0.2+C67,$E$9+$L$5*$H$9*COS(2*PI()*$M$5*A67),0.2+C67)&lt;$A$5,IF($E$9+$L$5*$H$9*COS(2*PI()*$M$5*A67)&gt;0.2+C67,$E$9+$L$5*$H$9*COS(2*PI()*$M$5*A67),0.2+C67),$A$5)</f>
        <v>1.9335515324467081</v>
      </c>
    </row>
    <row r="68" spans="1:4" x14ac:dyDescent="0.3">
      <c r="A68">
        <v>0.56000000000000005</v>
      </c>
      <c r="B68" s="7">
        <f t="shared" si="0"/>
        <v>1.2062840594057562</v>
      </c>
      <c r="C68" s="7">
        <f t="shared" si="1"/>
        <v>0.60554089314424808</v>
      </c>
      <c r="D68" s="7">
        <f>IF(IF($E$9+$L$5*$H$9*COS(2*PI()*$M$5*A68)&gt;0.2+C68,$E$9+$L$5*$H$9*COS(2*PI()*$M$5*A68),0.2+C68)&lt;$A$5,IF($E$9+$L$5*$H$9*COS(2*PI()*$M$5*A68)&gt;0.2+C68,$E$9+$L$5*$H$9*COS(2*PI()*$M$5*A68),0.2+C68),$A$5)</f>
        <v>1.9427851962543716</v>
      </c>
    </row>
    <row r="69" spans="1:4" x14ac:dyDescent="0.3">
      <c r="A69">
        <v>0.56999999999999995</v>
      </c>
      <c r="B69" s="7">
        <f t="shared" si="0"/>
        <v>1.2039954434639382</v>
      </c>
      <c r="C69" s="7">
        <f t="shared" si="1"/>
        <v>0.60334560479374355</v>
      </c>
      <c r="D69" s="7">
        <f>IF(IF($E$9+$L$5*$H$9*COS(2*PI()*$M$5*A69)&gt;0.2+C69,$E$9+$L$5*$H$9*COS(2*PI()*$M$5*A69),0.2+C69)&lt;$A$5,IF($E$9+$L$5*$H$9*COS(2*PI()*$M$5*A69)&gt;0.2+C69,$E$9+$L$5*$H$9*COS(2*PI()*$M$5*A69),0.2+C69),$A$5)</f>
        <v>1.953344967050882</v>
      </c>
    </row>
    <row r="70" spans="1:4" x14ac:dyDescent="0.3">
      <c r="A70">
        <v>0.57999999999999996</v>
      </c>
      <c r="B70" s="7">
        <f t="shared" si="0"/>
        <v>1.2014555135946958</v>
      </c>
      <c r="C70" s="7">
        <f t="shared" si="1"/>
        <v>0.60090925085983848</v>
      </c>
      <c r="D70" s="7">
        <f>IF(IF($E$9+$L$5*$H$9*COS(2*PI()*$M$5*A70)&gt;0.2+C70,$E$9+$L$5*$H$9*COS(2*PI()*$M$5*A70),0.2+C70)&lt;$A$5,IF($E$9+$L$5*$H$9*COS(2*PI()*$M$5*A70)&gt;0.2+C70,$E$9+$L$5*$H$9*COS(2*PI()*$M$5*A70),0.2+C70),$A$5)</f>
        <v>1.9650643109426766</v>
      </c>
    </row>
    <row r="71" spans="1:4" x14ac:dyDescent="0.3">
      <c r="A71">
        <v>0.59</v>
      </c>
      <c r="B71" s="7">
        <f t="shared" si="0"/>
        <v>1.1987043260093477</v>
      </c>
      <c r="C71" s="7">
        <f t="shared" si="1"/>
        <v>0.59827025409947798</v>
      </c>
      <c r="D71" s="7">
        <f>IF(IF($E$9+$L$5*$H$9*COS(2*PI()*$M$5*A71)&gt;0.2+C71,$E$9+$L$5*$H$9*COS(2*PI()*$M$5*A71),0.2+C71)&lt;$A$5,IF($E$9+$L$5*$H$9*COS(2*PI()*$M$5*A71)&gt;0.2+C71,$E$9+$L$5*$H$9*COS(2*PI()*$M$5*A71),0.2+C71),$A$5)</f>
        <v>1.9777584068757856</v>
      </c>
    </row>
    <row r="72" spans="1:4" x14ac:dyDescent="0.3">
      <c r="A72">
        <v>0.6</v>
      </c>
      <c r="B72" s="7">
        <f t="shared" si="0"/>
        <v>1.1957852685795947</v>
      </c>
      <c r="C72" s="7">
        <f t="shared" si="1"/>
        <v>0.59547023306803304</v>
      </c>
      <c r="D72" s="7">
        <f>IF(IF($E$9+$L$5*$H$9*COS(2*PI()*$M$5*A72)&gt;0.2+C72,$E$9+$L$5*$H$9*COS(2*PI()*$M$5*A72),0.2+C72)&lt;$A$5,IF($E$9+$L$5*$H$9*COS(2*PI()*$M$5*A72)&gt;0.2+C72,$E$9+$L$5*$H$9*COS(2*PI()*$M$5*A72),0.2+C72),$A$5)</f>
        <v>1.9912270613742582</v>
      </c>
    </row>
    <row r="73" spans="1:4" x14ac:dyDescent="0.3">
      <c r="A73">
        <v>0.61</v>
      </c>
      <c r="B73" s="7">
        <f t="shared" si="0"/>
        <v>1.1927443765848642</v>
      </c>
      <c r="C73" s="7">
        <f t="shared" si="1"/>
        <v>0.59255334576982099</v>
      </c>
      <c r="D73" s="7">
        <f>IF(IF($E$9+$L$5*$H$9*COS(2*PI()*$M$5*A73)&gt;0.2+C73,$E$9+$L$5*$H$9*COS(2*PI()*$M$5*A73),0.2+C73)&lt;$A$5,IF($E$9+$L$5*$H$9*COS(2*PI()*$M$5*A73)&gt;0.2+C73,$E$9+$L$5*$H$9*COS(2*PI()*$M$5*A73),0.2+C73),$A$5)</f>
        <v>2.0052578657108691</v>
      </c>
    </row>
    <row r="74" spans="1:4" x14ac:dyDescent="0.3">
      <c r="A74">
        <v>0.62</v>
      </c>
      <c r="B74" s="7">
        <f t="shared" si="0"/>
        <v>1.1896296067084537</v>
      </c>
      <c r="C74" s="7">
        <f t="shared" si="1"/>
        <v>0.5895655932599988</v>
      </c>
      <c r="D74" s="7">
        <f>IF(IF($E$9+$L$5*$H$9*COS(2*PI()*$M$5*A74)&gt;0.2+C74,$E$9+$L$5*$H$9*COS(2*PI()*$M$5*A74),0.2+C74)&lt;$A$5,IF($E$9+$L$5*$H$9*COS(2*PI()*$M$5*A74)&gt;0.2+C74,$E$9+$L$5*$H$9*COS(2*PI()*$M$5*A74),0.2+C74),$A$5)</f>
        <v>2.0196295457196345</v>
      </c>
    </row>
    <row r="75" spans="1:4" x14ac:dyDescent="0.3">
      <c r="A75">
        <v>0.63</v>
      </c>
      <c r="B75" s="7">
        <f t="shared" si="0"/>
        <v>1.1864900807319883</v>
      </c>
      <c r="C75" s="7">
        <f t="shared" si="1"/>
        <v>0.58655409418044324</v>
      </c>
      <c r="D75" s="7">
        <f>IF(IF($E$9+$L$5*$H$9*COS(2*PI()*$M$5*A75)&gt;0.2+C75,$E$9+$L$5*$H$9*COS(2*PI()*$M$5*A75),0.2+C75)&lt;$A$5,IF($E$9+$L$5*$H$9*COS(2*PI()*$M$5*A75)&gt;0.2+C75,$E$9+$L$5*$H$9*COS(2*PI()*$M$5*A75),0.2+C75),$A$5)</f>
        <v>2.0341154514215893</v>
      </c>
    </row>
    <row r="76" spans="1:4" x14ac:dyDescent="0.3">
      <c r="A76">
        <v>0.64</v>
      </c>
      <c r="B76" s="7">
        <f t="shared" si="0"/>
        <v>1.1833753108555778</v>
      </c>
      <c r="C76" s="7">
        <f t="shared" si="1"/>
        <v>0.58356634167062105</v>
      </c>
      <c r="D76" s="7">
        <f>IF(IF($E$9+$L$5*$H$9*COS(2*PI()*$M$5*A76)&gt;0.2+C76,$E$9+$L$5*$H$9*COS(2*PI()*$M$5*A76),0.2+C76)&lt;$A$5,IF($E$9+$L$5*$H$9*COS(2*PI()*$M$5*A76)&gt;0.2+C76,$E$9+$L$5*$H$9*COS(2*PI()*$M$5*A76),0.2+C76),$A$5)</f>
        <v>2.0484871314303548</v>
      </c>
    </row>
    <row r="77" spans="1:4" x14ac:dyDescent="0.3">
      <c r="A77">
        <v>0.65</v>
      </c>
      <c r="B77" s="7">
        <f t="shared" ref="B77:B112" si="2">$B$9+$L$5*$I$7/($J$5+$I$7)*COS(2*PI()*$M$5*A77)</f>
        <v>1.1803344188608473</v>
      </c>
      <c r="C77" s="7">
        <f t="shared" ref="C77:C112" si="3">IF($D$9+$L$5/($J$5+$I$7)*(1+$B$5)*$I$5*COS(2*PI()*$M$5*A77)&gt;0,$D$9+$L$5/($J$5+$I$7)*(1+$B$5)*$I$5*COS(2*PI()*$M$5*A77),0)</f>
        <v>0.580649454372409</v>
      </c>
      <c r="D77" s="7">
        <f>IF(IF($E$9+$L$5*$H$9*COS(2*PI()*$M$5*A77)&gt;0.2+C77,$E$9+$L$5*$H$9*COS(2*PI()*$M$5*A77),0.2+C77)&lt;$A$5,IF($E$9+$L$5*$H$9*COS(2*PI()*$M$5*A77)&gt;0.2+C77,$E$9+$L$5*$H$9*COS(2*PI()*$M$5*A77),0.2+C77),$A$5)</f>
        <v>2.0625179357669658</v>
      </c>
    </row>
    <row r="78" spans="1:4" x14ac:dyDescent="0.3">
      <c r="A78">
        <v>0.66</v>
      </c>
      <c r="B78" s="7">
        <f t="shared" si="2"/>
        <v>1.1774153614310943</v>
      </c>
      <c r="C78" s="7">
        <f t="shared" si="3"/>
        <v>0.57784943334096406</v>
      </c>
      <c r="D78" s="7">
        <f>IF(IF($E$9+$L$5*$H$9*COS(2*PI()*$M$5*A78)&gt;0.2+C78,$E$9+$L$5*$H$9*COS(2*PI()*$M$5*A78),0.2+C78)&lt;$A$5,IF($E$9+$L$5*$H$9*COS(2*PI()*$M$5*A78)&gt;0.2+C78,$E$9+$L$5*$H$9*COS(2*PI()*$M$5*A78),0.2+C78),$A$5)</f>
        <v>2.0759865902654382</v>
      </c>
    </row>
    <row r="79" spans="1:4" x14ac:dyDescent="0.3">
      <c r="A79">
        <v>0.67</v>
      </c>
      <c r="B79" s="7">
        <f t="shared" si="2"/>
        <v>1.1746641738457462</v>
      </c>
      <c r="C79" s="7">
        <f t="shared" si="3"/>
        <v>0.57521043658060356</v>
      </c>
      <c r="D79" s="7">
        <f>IF(IF($E$9+$L$5*$H$9*COS(2*PI()*$M$5*A79)&gt;0.2+C79,$E$9+$L$5*$H$9*COS(2*PI()*$M$5*A79),0.2+C79)&lt;$A$5,IF($E$9+$L$5*$H$9*COS(2*PI()*$M$5*A79)&gt;0.2+C79,$E$9+$L$5*$H$9*COS(2*PI()*$M$5*A79),0.2+C79),$A$5)</f>
        <v>2.088680686198547</v>
      </c>
    </row>
    <row r="80" spans="1:4" x14ac:dyDescent="0.3">
      <c r="A80">
        <v>0.68</v>
      </c>
      <c r="B80" s="7">
        <f t="shared" si="2"/>
        <v>1.1721242439765038</v>
      </c>
      <c r="C80" s="7">
        <f t="shared" si="3"/>
        <v>0.57277408264669849</v>
      </c>
      <c r="D80" s="7">
        <f>IF(IF($E$9+$L$5*$H$9*COS(2*PI()*$M$5*A80)&gt;0.2+C80,$E$9+$L$5*$H$9*COS(2*PI()*$M$5*A80),0.2+C80)&lt;$A$5,IF($E$9+$L$5*$H$9*COS(2*PI()*$M$5*A80)&gt;0.2+C80,$E$9+$L$5*$H$9*COS(2*PI()*$M$5*A80),0.2+C80),$A$5)</f>
        <v>2.1004000300903418</v>
      </c>
    </row>
    <row r="81" spans="1:4" x14ac:dyDescent="0.3">
      <c r="A81">
        <v>0.69</v>
      </c>
      <c r="B81" s="7">
        <f t="shared" si="2"/>
        <v>1.1698356280346858</v>
      </c>
      <c r="C81" s="7">
        <f t="shared" si="3"/>
        <v>0.57057879429619396</v>
      </c>
      <c r="D81" s="7">
        <f>IF(IF($E$9+$L$5*$H$9*COS(2*PI()*$M$5*A81)&gt;0.2+C81,$E$9+$L$5*$H$9*COS(2*PI()*$M$5*A81),0.2+C81)&lt;$A$5,IF($E$9+$L$5*$H$9*COS(2*PI()*$M$5*A81)&gt;0.2+C81,$E$9+$L$5*$H$9*COS(2*PI()*$M$5*A81),0.2+C81),$A$5)</f>
        <v>2.1109598008868522</v>
      </c>
    </row>
    <row r="82" spans="1:4" x14ac:dyDescent="0.3">
      <c r="A82">
        <v>0.7</v>
      </c>
      <c r="B82" s="7">
        <f t="shared" si="2"/>
        <v>1.1678344188608474</v>
      </c>
      <c r="C82" s="7">
        <f t="shared" si="3"/>
        <v>0.56865919253777908</v>
      </c>
      <c r="D82" s="7">
        <f>IF(IF($E$9+$L$5*$H$9*COS(2*PI()*$M$5*A82)&gt;0.2+C82,$E$9+$L$5*$H$9*COS(2*PI()*$M$5*A82),0.2+C82)&lt;$A$5,IF($E$9+$L$5*$H$9*COS(2*PI()*$M$5*A82)&gt;0.2+C82,$E$9+$L$5*$H$9*COS(2*PI()*$M$5*A82),0.2+C82),$A$5)</f>
        <v>2.1201934646945158</v>
      </c>
    </row>
    <row r="83" spans="1:4" x14ac:dyDescent="0.3">
      <c r="A83">
        <v>0.71</v>
      </c>
      <c r="B83" s="7">
        <f t="shared" si="2"/>
        <v>1.1661521767191245</v>
      </c>
      <c r="C83" s="7">
        <f t="shared" si="3"/>
        <v>0.56704555063789863</v>
      </c>
      <c r="D83" s="7">
        <f>IF(IF($E$9+$L$5*$H$9*COS(2*PI()*$M$5*A83)&gt;0.2+C83,$E$9+$L$5*$H$9*COS(2*PI()*$M$5*A83),0.2+C83)&lt;$A$5,IF($E$9+$L$5*$H$9*COS(2*PI()*$M$5*A83)&gt;0.2+C83,$E$9+$L$5*$H$9*COS(2*PI()*$M$5*A83),0.2+C83),$A$5)</f>
        <v>2.1279554011191624</v>
      </c>
    </row>
    <row r="84" spans="1:4" x14ac:dyDescent="0.3">
      <c r="A84">
        <v>0.72</v>
      </c>
      <c r="B84" s="7">
        <f t="shared" si="2"/>
        <v>1.1648154315730148</v>
      </c>
      <c r="C84" s="7">
        <f t="shared" si="3"/>
        <v>0.56576331669325652</v>
      </c>
      <c r="D84" s="7">
        <f>IF(IF($E$9+$L$5*$H$9*COS(2*PI()*$M$5*A84)&gt;0.2+C84,$E$9+$L$5*$H$9*COS(2*PI()*$M$5*A84),0.2+C84)&lt;$A$5,IF($E$9+$L$5*$H$9*COS(2*PI()*$M$5*A84)&gt;0.2+C84,$E$9+$L$5*$H$9*COS(2*PI()*$M$5*A84),0.2+C84),$A$5)</f>
        <v>2.1341231997866195</v>
      </c>
    </row>
    <row r="85" spans="1:4" x14ac:dyDescent="0.3">
      <c r="A85">
        <v>0.73</v>
      </c>
      <c r="B85" s="7">
        <f t="shared" si="2"/>
        <v>1.1638452646920052</v>
      </c>
      <c r="C85" s="7">
        <f t="shared" si="3"/>
        <v>0.56483271229912935</v>
      </c>
      <c r="D85" s="7">
        <f>IF(IF($E$9+$L$5*$H$9*COS(2*PI()*$M$5*A85)&gt;0.2+C85,$E$9+$L$5*$H$9*COS(2*PI()*$M$5*A85),0.2+C85)&lt;$A$5,IF($E$9+$L$5*$H$9*COS(2*PI()*$M$5*A85)&gt;0.2+C85,$E$9+$L$5*$H$9*COS(2*PI()*$M$5*A85),0.2+C85),$A$5)</f>
        <v>2.1385995908274364</v>
      </c>
    </row>
    <row r="86" spans="1:4" x14ac:dyDescent="0.3">
      <c r="A86">
        <v>0.74</v>
      </c>
      <c r="B86" s="7">
        <f t="shared" si="2"/>
        <v>1.163256976187359</v>
      </c>
      <c r="C86" s="7">
        <f t="shared" si="3"/>
        <v>0.56426841364272851</v>
      </c>
      <c r="D86" s="7">
        <f>IF(IF($E$9+$L$5*$H$9*COS(2*PI()*$M$5*A86)&gt;0.2+C86,$E$9+$L$5*$H$9*COS(2*PI()*$M$5*A86),0.2+C86)&lt;$A$5,IF($E$9+$L$5*$H$9*COS(2*PI()*$M$5*A86)&gt;0.2+C86,$E$9+$L$5*$H$9*COS(2*PI()*$M$5*A86),0.2+C86),$A$5)</f>
        <v>2.141313978880834</v>
      </c>
    </row>
    <row r="87" spans="1:4" x14ac:dyDescent="0.3">
      <c r="A87">
        <v>0.75</v>
      </c>
      <c r="B87" s="7">
        <f t="shared" si="2"/>
        <v>1.1630598437202211</v>
      </c>
      <c r="C87" s="7">
        <f t="shared" si="3"/>
        <v>0.56407932005096117</v>
      </c>
      <c r="D87" s="7">
        <f>IF(IF($E$9+$L$5*$H$9*COS(2*PI()*$M$5*A87)&gt;0.2+C87,$E$9+$L$5*$H$9*COS(2*PI()*$M$5*A87),0.2+C87)&lt;$A$5,IF($E$9+$L$5*$H$9*COS(2*PI()*$M$5*A87)&gt;0.2+C87,$E$9+$L$5*$H$9*COS(2*PI()*$M$5*A87),0.2+C87),$A$5)</f>
        <v>2.1422235564257122</v>
      </c>
    </row>
    <row r="88" spans="1:4" x14ac:dyDescent="0.3">
      <c r="A88">
        <v>0.76</v>
      </c>
      <c r="B88" s="7">
        <f t="shared" si="2"/>
        <v>1.163256976187359</v>
      </c>
      <c r="C88" s="7">
        <f t="shared" si="3"/>
        <v>0.56426841364272851</v>
      </c>
      <c r="D88" s="7">
        <f>IF(IF($E$9+$L$5*$H$9*COS(2*PI()*$M$5*A88)&gt;0.2+C88,$E$9+$L$5*$H$9*COS(2*PI()*$M$5*A88),0.2+C88)&lt;$A$5,IF($E$9+$L$5*$H$9*COS(2*PI()*$M$5*A88)&gt;0.2+C88,$E$9+$L$5*$H$9*COS(2*PI()*$M$5*A88),0.2+C88),$A$5)</f>
        <v>2.141313978880834</v>
      </c>
    </row>
    <row r="89" spans="1:4" x14ac:dyDescent="0.3">
      <c r="A89">
        <v>0.77</v>
      </c>
      <c r="B89" s="7">
        <f t="shared" si="2"/>
        <v>1.1638452646920052</v>
      </c>
      <c r="C89" s="7">
        <f t="shared" si="3"/>
        <v>0.56483271229912935</v>
      </c>
      <c r="D89" s="7">
        <f>IF(IF($E$9+$L$5*$H$9*COS(2*PI()*$M$5*A89)&gt;0.2+C89,$E$9+$L$5*$H$9*COS(2*PI()*$M$5*A89),0.2+C89)&lt;$A$5,IF($E$9+$L$5*$H$9*COS(2*PI()*$M$5*A89)&gt;0.2+C89,$E$9+$L$5*$H$9*COS(2*PI()*$M$5*A89),0.2+C89),$A$5)</f>
        <v>2.1385995908274364</v>
      </c>
    </row>
    <row r="90" spans="1:4" x14ac:dyDescent="0.3">
      <c r="A90">
        <v>0.78</v>
      </c>
      <c r="B90" s="7">
        <f t="shared" si="2"/>
        <v>1.1648154315730146</v>
      </c>
      <c r="C90" s="7">
        <f t="shared" si="3"/>
        <v>0.56576331669325652</v>
      </c>
      <c r="D90" s="7">
        <f>IF(IF($E$9+$L$5*$H$9*COS(2*PI()*$M$5*A90)&gt;0.2+C90,$E$9+$L$5*$H$9*COS(2*PI()*$M$5*A90),0.2+C90)&lt;$A$5,IF($E$9+$L$5*$H$9*COS(2*PI()*$M$5*A90)&gt;0.2+C90,$E$9+$L$5*$H$9*COS(2*PI()*$M$5*A90),0.2+C90),$A$5)</f>
        <v>2.1341231997866195</v>
      </c>
    </row>
    <row r="91" spans="1:4" x14ac:dyDescent="0.3">
      <c r="A91">
        <v>0.79</v>
      </c>
      <c r="B91" s="7">
        <f t="shared" si="2"/>
        <v>1.1661521767191243</v>
      </c>
      <c r="C91" s="7">
        <f t="shared" si="3"/>
        <v>0.56704555063789863</v>
      </c>
      <c r="D91" s="7">
        <f>IF(IF($E$9+$L$5*$H$9*COS(2*PI()*$M$5*A91)&gt;0.2+C91,$E$9+$L$5*$H$9*COS(2*PI()*$M$5*A91),0.2+C91)&lt;$A$5,IF($E$9+$L$5*$H$9*COS(2*PI()*$M$5*A91)&gt;0.2+C91,$E$9+$L$5*$H$9*COS(2*PI()*$M$5*A91),0.2+C91),$A$5)</f>
        <v>2.1279554011191624</v>
      </c>
    </row>
    <row r="92" spans="1:4" x14ac:dyDescent="0.3">
      <c r="A92">
        <v>0.8</v>
      </c>
      <c r="B92" s="7">
        <f t="shared" si="2"/>
        <v>1.1678344188608474</v>
      </c>
      <c r="C92" s="7">
        <f t="shared" si="3"/>
        <v>0.56865919253777908</v>
      </c>
      <c r="D92" s="7">
        <f>IF(IF($E$9+$L$5*$H$9*COS(2*PI()*$M$5*A92)&gt;0.2+C92,$E$9+$L$5*$H$9*COS(2*PI()*$M$5*A92),0.2+C92)&lt;$A$5,IF($E$9+$L$5*$H$9*COS(2*PI()*$M$5*A92)&gt;0.2+C92,$E$9+$L$5*$H$9*COS(2*PI()*$M$5*A92),0.2+C92),$A$5)</f>
        <v>2.1201934646945158</v>
      </c>
    </row>
    <row r="93" spans="1:4" x14ac:dyDescent="0.3">
      <c r="A93">
        <v>0.81</v>
      </c>
      <c r="B93" s="7">
        <f t="shared" si="2"/>
        <v>1.1698356280346858</v>
      </c>
      <c r="C93" s="7">
        <f t="shared" si="3"/>
        <v>0.57057879429619396</v>
      </c>
      <c r="D93" s="7">
        <f>IF(IF($E$9+$L$5*$H$9*COS(2*PI()*$M$5*A93)&gt;0.2+C93,$E$9+$L$5*$H$9*COS(2*PI()*$M$5*A93),0.2+C93)&lt;$A$5,IF($E$9+$L$5*$H$9*COS(2*PI()*$M$5*A93)&gt;0.2+C93,$E$9+$L$5*$H$9*COS(2*PI()*$M$5*A93),0.2+C93),$A$5)</f>
        <v>2.1109598008868522</v>
      </c>
    </row>
    <row r="94" spans="1:4" x14ac:dyDescent="0.3">
      <c r="A94">
        <v>0.82</v>
      </c>
      <c r="B94" s="7">
        <f t="shared" si="2"/>
        <v>1.1721242439765036</v>
      </c>
      <c r="C94" s="7">
        <f t="shared" si="3"/>
        <v>0.57277408264669849</v>
      </c>
      <c r="D94" s="7">
        <f>IF(IF($E$9+$L$5*$H$9*COS(2*PI()*$M$5*A94)&gt;0.2+C94,$E$9+$L$5*$H$9*COS(2*PI()*$M$5*A94),0.2+C94)&lt;$A$5,IF($E$9+$L$5*$H$9*COS(2*PI()*$M$5*A94)&gt;0.2+C94,$E$9+$L$5*$H$9*COS(2*PI()*$M$5*A94),0.2+C94),$A$5)</f>
        <v>2.1004000300903418</v>
      </c>
    </row>
    <row r="95" spans="1:4" x14ac:dyDescent="0.3">
      <c r="A95">
        <v>0.83</v>
      </c>
      <c r="B95" s="7">
        <f t="shared" si="2"/>
        <v>1.1746641738457462</v>
      </c>
      <c r="C95" s="7">
        <f t="shared" si="3"/>
        <v>0.57521043658060356</v>
      </c>
      <c r="D95" s="7">
        <f>IF(IF($E$9+$L$5*$H$9*COS(2*PI()*$M$5*A95)&gt;0.2+C95,$E$9+$L$5*$H$9*COS(2*PI()*$M$5*A95),0.2+C95)&lt;$A$5,IF($E$9+$L$5*$H$9*COS(2*PI()*$M$5*A95)&gt;0.2+C95,$E$9+$L$5*$H$9*COS(2*PI()*$M$5*A95),0.2+C95),$A$5)</f>
        <v>2.088680686198547</v>
      </c>
    </row>
    <row r="96" spans="1:4" x14ac:dyDescent="0.3">
      <c r="A96">
        <v>0.84</v>
      </c>
      <c r="B96" s="7">
        <f t="shared" si="2"/>
        <v>1.177415361431094</v>
      </c>
      <c r="C96" s="7">
        <f t="shared" si="3"/>
        <v>0.57784943334096406</v>
      </c>
      <c r="D96" s="7">
        <f>IF(IF($E$9+$L$5*$H$9*COS(2*PI()*$M$5*A96)&gt;0.2+C96,$E$9+$L$5*$H$9*COS(2*PI()*$M$5*A96),0.2+C96)&lt;$A$5,IF($E$9+$L$5*$H$9*COS(2*PI()*$M$5*A96)&gt;0.2+C96,$E$9+$L$5*$H$9*COS(2*PI()*$M$5*A96),0.2+C96),$A$5)</f>
        <v>2.0759865902654382</v>
      </c>
    </row>
    <row r="97" spans="1:4" x14ac:dyDescent="0.3">
      <c r="A97">
        <v>0.85</v>
      </c>
      <c r="B97" s="7">
        <f t="shared" si="2"/>
        <v>1.1803344188608473</v>
      </c>
      <c r="C97" s="7">
        <f t="shared" si="3"/>
        <v>0.580649454372409</v>
      </c>
      <c r="D97" s="7">
        <f>IF(IF($E$9+$L$5*$H$9*COS(2*PI()*$M$5*A97)&gt;0.2+C97,$E$9+$L$5*$H$9*COS(2*PI()*$M$5*A97),0.2+C97)&lt;$A$5,IF($E$9+$L$5*$H$9*COS(2*PI()*$M$5*A97)&gt;0.2+C97,$E$9+$L$5*$H$9*COS(2*PI()*$M$5*A97),0.2+C97),$A$5)</f>
        <v>2.0625179357669658</v>
      </c>
    </row>
    <row r="98" spans="1:4" x14ac:dyDescent="0.3">
      <c r="A98">
        <v>0.86</v>
      </c>
      <c r="B98" s="7">
        <f t="shared" si="2"/>
        <v>1.1833753108555778</v>
      </c>
      <c r="C98" s="7">
        <f t="shared" si="3"/>
        <v>0.58356634167062094</v>
      </c>
      <c r="D98" s="7">
        <f>IF(IF($E$9+$L$5*$H$9*COS(2*PI()*$M$5*A98)&gt;0.2+C98,$E$9+$L$5*$H$9*COS(2*PI()*$M$5*A98),0.2+C98)&lt;$A$5,IF($E$9+$L$5*$H$9*COS(2*PI()*$M$5*A98)&gt;0.2+C98,$E$9+$L$5*$H$9*COS(2*PI()*$M$5*A98),0.2+C98),$A$5)</f>
        <v>2.0484871314303548</v>
      </c>
    </row>
    <row r="99" spans="1:4" x14ac:dyDescent="0.3">
      <c r="A99">
        <v>0.87</v>
      </c>
      <c r="B99" s="7">
        <f t="shared" si="2"/>
        <v>1.1864900807319883</v>
      </c>
      <c r="C99" s="7">
        <f t="shared" si="3"/>
        <v>0.58655409418044324</v>
      </c>
      <c r="D99" s="7">
        <f>IF(IF($E$9+$L$5*$H$9*COS(2*PI()*$M$5*A99)&gt;0.2+C99,$E$9+$L$5*$H$9*COS(2*PI()*$M$5*A99),0.2+C99)&lt;$A$5,IF($E$9+$L$5*$H$9*COS(2*PI()*$M$5*A99)&gt;0.2+C99,$E$9+$L$5*$H$9*COS(2*PI()*$M$5*A99),0.2+C99),$A$5)</f>
        <v>2.0341154514215893</v>
      </c>
    </row>
    <row r="100" spans="1:4" x14ac:dyDescent="0.3">
      <c r="A100">
        <v>0.88</v>
      </c>
      <c r="B100" s="7">
        <f t="shared" si="2"/>
        <v>1.1896296067084537</v>
      </c>
      <c r="C100" s="7">
        <f t="shared" si="3"/>
        <v>0.5895655932599988</v>
      </c>
      <c r="D100" s="7">
        <f>IF(IF($E$9+$L$5*$H$9*COS(2*PI()*$M$5*A100)&gt;0.2+C100,$E$9+$L$5*$H$9*COS(2*PI()*$M$5*A100),0.2+C100)&lt;$A$5,IF($E$9+$L$5*$H$9*COS(2*PI()*$M$5*A100)&gt;0.2+C100,$E$9+$L$5*$H$9*COS(2*PI()*$M$5*A100),0.2+C100),$A$5)</f>
        <v>2.0196295457196345</v>
      </c>
    </row>
    <row r="101" spans="1:4" x14ac:dyDescent="0.3">
      <c r="A101">
        <v>0.89</v>
      </c>
      <c r="B101" s="7">
        <f t="shared" si="2"/>
        <v>1.1927443765848642</v>
      </c>
      <c r="C101" s="7">
        <f t="shared" si="3"/>
        <v>0.59255334576982099</v>
      </c>
      <c r="D101" s="7">
        <f>IF(IF($E$9+$L$5*$H$9*COS(2*PI()*$M$5*A101)&gt;0.2+C101,$E$9+$L$5*$H$9*COS(2*PI()*$M$5*A101),0.2+C101)&lt;$A$5,IF($E$9+$L$5*$H$9*COS(2*PI()*$M$5*A101)&gt;0.2+C101,$E$9+$L$5*$H$9*COS(2*PI()*$M$5*A101),0.2+C101),$A$5)</f>
        <v>2.0052578657108691</v>
      </c>
    </row>
    <row r="102" spans="1:4" x14ac:dyDescent="0.3">
      <c r="A102">
        <v>0.9</v>
      </c>
      <c r="B102" s="7">
        <f t="shared" si="2"/>
        <v>1.1957852685795947</v>
      </c>
      <c r="C102" s="7">
        <f t="shared" si="3"/>
        <v>0.59547023306803304</v>
      </c>
      <c r="D102" s="7">
        <f>IF(IF($E$9+$L$5*$H$9*COS(2*PI()*$M$5*A102)&gt;0.2+C102,$E$9+$L$5*$H$9*COS(2*PI()*$M$5*A102),0.2+C102)&lt;$A$5,IF($E$9+$L$5*$H$9*COS(2*PI()*$M$5*A102)&gt;0.2+C102,$E$9+$L$5*$H$9*COS(2*PI()*$M$5*A102),0.2+C102),$A$5)</f>
        <v>1.9912270613742582</v>
      </c>
    </row>
    <row r="103" spans="1:4" x14ac:dyDescent="0.3">
      <c r="A103">
        <v>0.91</v>
      </c>
      <c r="B103" s="7">
        <f t="shared" si="2"/>
        <v>1.1987043260093477</v>
      </c>
      <c r="C103" s="7">
        <f t="shared" si="3"/>
        <v>0.59827025409947798</v>
      </c>
      <c r="D103" s="7">
        <f>IF(IF($E$9+$L$5*$H$9*COS(2*PI()*$M$5*A103)&gt;0.2+C103,$E$9+$L$5*$H$9*COS(2*PI()*$M$5*A103),0.2+C103)&lt;$A$5,IF($E$9+$L$5*$H$9*COS(2*PI()*$M$5*A103)&gt;0.2+C103,$E$9+$L$5*$H$9*COS(2*PI()*$M$5*A103),0.2+C103),$A$5)</f>
        <v>1.9777584068757856</v>
      </c>
    </row>
    <row r="104" spans="1:4" x14ac:dyDescent="0.3">
      <c r="A104">
        <v>0.92</v>
      </c>
      <c r="B104" s="7">
        <f t="shared" si="2"/>
        <v>1.2014555135946958</v>
      </c>
      <c r="C104" s="7">
        <f t="shared" si="3"/>
        <v>0.60090925085983848</v>
      </c>
      <c r="D104" s="7">
        <f>IF(IF($E$9+$L$5*$H$9*COS(2*PI()*$M$5*A104)&gt;0.2+C104,$E$9+$L$5*$H$9*COS(2*PI()*$M$5*A104),0.2+C104)&lt;$A$5,IF($E$9+$L$5*$H$9*COS(2*PI()*$M$5*A104)&gt;0.2+C104,$E$9+$L$5*$H$9*COS(2*PI()*$M$5*A104),0.2+C104),$A$5)</f>
        <v>1.9650643109426766</v>
      </c>
    </row>
    <row r="105" spans="1:4" x14ac:dyDescent="0.3">
      <c r="A105">
        <v>0.93</v>
      </c>
      <c r="B105" s="7">
        <f t="shared" si="2"/>
        <v>1.2039954434639382</v>
      </c>
      <c r="C105" s="7">
        <f t="shared" si="3"/>
        <v>0.60334560479374355</v>
      </c>
      <c r="D105" s="7">
        <f>IF(IF($E$9+$L$5*$H$9*COS(2*PI()*$M$5*A105)&gt;0.2+C105,$E$9+$L$5*$H$9*COS(2*PI()*$M$5*A105),0.2+C105)&lt;$A$5,IF($E$9+$L$5*$H$9*COS(2*PI()*$M$5*A105)&gt;0.2+C105,$E$9+$L$5*$H$9*COS(2*PI()*$M$5*A105),0.2+C105),$A$5)</f>
        <v>1.9533449670508818</v>
      </c>
    </row>
    <row r="106" spans="1:4" x14ac:dyDescent="0.3">
      <c r="A106">
        <v>0.94</v>
      </c>
      <c r="B106" s="7">
        <f t="shared" si="2"/>
        <v>1.2062840594057562</v>
      </c>
      <c r="C106" s="7">
        <f t="shared" si="3"/>
        <v>0.60554089314424808</v>
      </c>
      <c r="D106" s="7">
        <f>IF(IF($E$9+$L$5*$H$9*COS(2*PI()*$M$5*A106)&gt;0.2+C106,$E$9+$L$5*$H$9*COS(2*PI()*$M$5*A106),0.2+C106)&lt;$A$5,IF($E$9+$L$5*$H$9*COS(2*PI()*$M$5*A106)&gt;0.2+C106,$E$9+$L$5*$H$9*COS(2*PI()*$M$5*A106),0.2+C106),$A$5)</f>
        <v>1.9427851962543718</v>
      </c>
    </row>
    <row r="107" spans="1:4" x14ac:dyDescent="0.3">
      <c r="A107">
        <v>0.95</v>
      </c>
      <c r="B107" s="7">
        <f t="shared" si="2"/>
        <v>1.2082852685795946</v>
      </c>
      <c r="C107" s="7">
        <f t="shared" si="3"/>
        <v>0.60746049490266296</v>
      </c>
      <c r="D107" s="7">
        <f>IF(IF($E$9+$L$5*$H$9*COS(2*PI()*$M$5*A107)&gt;0.2+C107,$E$9+$L$5*$H$9*COS(2*PI()*$M$5*A107),0.2+C107)&lt;$A$5,IF($E$9+$L$5*$H$9*COS(2*PI()*$M$5*A107)&gt;0.2+C107,$E$9+$L$5*$H$9*COS(2*PI()*$M$5*A107),0.2+C107),$A$5)</f>
        <v>1.9335515324467081</v>
      </c>
    </row>
    <row r="108" spans="1:4" x14ac:dyDescent="0.3">
      <c r="A108">
        <v>0.96</v>
      </c>
      <c r="B108" s="7">
        <f t="shared" si="2"/>
        <v>1.2099675107213175</v>
      </c>
      <c r="C108" s="7">
        <f t="shared" si="3"/>
        <v>0.60907413680254341</v>
      </c>
      <c r="D108" s="7">
        <f>IF(IF($E$9+$L$5*$H$9*COS(2*PI()*$M$5*A108)&gt;0.2+C108,$E$9+$L$5*$H$9*COS(2*PI()*$M$5*A108),0.2+C108)&lt;$A$5,IF($E$9+$L$5*$H$9*COS(2*PI()*$M$5*A108)&gt;0.2+C108,$E$9+$L$5*$H$9*COS(2*PI()*$M$5*A108),0.2+C108),$A$5)</f>
        <v>1.9257895960220615</v>
      </c>
    </row>
    <row r="109" spans="1:4" x14ac:dyDescent="0.3">
      <c r="A109">
        <v>0.97</v>
      </c>
      <c r="B109" s="7">
        <f t="shared" si="2"/>
        <v>1.2113042558674272</v>
      </c>
      <c r="C109" s="7">
        <f t="shared" si="3"/>
        <v>0.61035637074718552</v>
      </c>
      <c r="D109" s="7">
        <f>IF(IF($E$9+$L$5*$H$9*COS(2*PI()*$M$5*A109)&gt;0.2+C109,$E$9+$L$5*$H$9*COS(2*PI()*$M$5*A109),0.2+C109)&lt;$A$5,IF($E$9+$L$5*$H$9*COS(2*PI()*$M$5*A109)&gt;0.2+C109,$E$9+$L$5*$H$9*COS(2*PI()*$M$5*A109),0.2+C109),$A$5)</f>
        <v>1.9196217973546044</v>
      </c>
    </row>
    <row r="110" spans="1:4" x14ac:dyDescent="0.3">
      <c r="A110">
        <v>0.98</v>
      </c>
      <c r="B110" s="7">
        <f t="shared" si="2"/>
        <v>1.2122744227484368</v>
      </c>
      <c r="C110" s="7">
        <f t="shared" si="3"/>
        <v>0.61128697514131269</v>
      </c>
      <c r="D110" s="7">
        <f>IF(IF($E$9+$L$5*$H$9*COS(2*PI()*$M$5*A110)&gt;0.2+C110,$E$9+$L$5*$H$9*COS(2*PI()*$M$5*A110),0.2+C110)&lt;$A$5,IF($E$9+$L$5*$H$9*COS(2*PI()*$M$5*A110)&gt;0.2+C110,$E$9+$L$5*$H$9*COS(2*PI()*$M$5*A110),0.2+C110),$A$5)</f>
        <v>1.9151454063137874</v>
      </c>
    </row>
    <row r="111" spans="1:4" x14ac:dyDescent="0.3">
      <c r="A111">
        <v>0.99</v>
      </c>
      <c r="B111" s="7">
        <f t="shared" si="2"/>
        <v>1.212862711253083</v>
      </c>
      <c r="C111" s="7">
        <f t="shared" si="3"/>
        <v>0.61185127379771354</v>
      </c>
      <c r="D111" s="7">
        <f>IF(IF($E$9+$L$5*$H$9*COS(2*PI()*$M$5*A111)&gt;0.2+C111,$E$9+$L$5*$H$9*COS(2*PI()*$M$5*A111),0.2+C111)&lt;$A$5,IF($E$9+$L$5*$H$9*COS(2*PI()*$M$5*A111)&gt;0.2+C111,$E$9+$L$5*$H$9*COS(2*PI()*$M$5*A111),0.2+C111),$A$5)</f>
        <v>1.9124310182603901</v>
      </c>
    </row>
    <row r="112" spans="1:4" x14ac:dyDescent="0.3">
      <c r="A112">
        <v>1</v>
      </c>
      <c r="B112" s="7">
        <f t="shared" si="2"/>
        <v>1.2130598437202209</v>
      </c>
      <c r="C112" s="7">
        <f t="shared" si="3"/>
        <v>0.61204036738948087</v>
      </c>
      <c r="D112" s="7">
        <f>IF(IF($E$9+$L$5*$H$9*COS(2*PI()*$M$5*A112)&gt;0.2+C112,$E$9+$L$5*$H$9*COS(2*PI()*$M$5*A112),0.2+C112)&lt;$A$5,IF($E$9+$L$5*$H$9*COS(2*PI()*$M$5*A112)&gt;0.2+C112,$E$9+$L$5*$H$9*COS(2*PI()*$M$5*A112),0.2+C112),$A$5)</f>
        <v>1.9115214407155117</v>
      </c>
    </row>
  </sheetData>
  <mergeCells count="2">
    <mergeCell ref="A10:D10"/>
    <mergeCell ref="F10:H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2"/>
  <sheetViews>
    <sheetView workbookViewId="0">
      <selection activeCell="M6" sqref="M6"/>
    </sheetView>
  </sheetViews>
  <sheetFormatPr defaultRowHeight="14.4" x14ac:dyDescent="0.3"/>
  <cols>
    <col min="7" max="8" width="9.5546875" bestFit="1" customWidth="1"/>
  </cols>
  <sheetData>
    <row r="1" spans="1:13" ht="30.6" customHeight="1" x14ac:dyDescent="0.3"/>
    <row r="4" spans="1:13" x14ac:dyDescent="0.3">
      <c r="A4" s="1" t="s">
        <v>5</v>
      </c>
      <c r="B4" s="1" t="s">
        <v>10</v>
      </c>
      <c r="C4" s="1" t="s">
        <v>24</v>
      </c>
      <c r="D4" s="1" t="s">
        <v>3</v>
      </c>
      <c r="E4" s="1" t="s">
        <v>2</v>
      </c>
      <c r="F4" s="1" t="s">
        <v>1</v>
      </c>
      <c r="G4" s="1" t="s">
        <v>0</v>
      </c>
      <c r="H4" s="1" t="s">
        <v>19</v>
      </c>
      <c r="I4" s="1" t="s">
        <v>20</v>
      </c>
      <c r="J4" s="1" t="s">
        <v>30</v>
      </c>
      <c r="K4" s="8" t="s">
        <v>22</v>
      </c>
      <c r="L4" s="8" t="s">
        <v>23</v>
      </c>
      <c r="M4" s="8" t="s">
        <v>14</v>
      </c>
    </row>
    <row r="5" spans="1:13" x14ac:dyDescent="0.3">
      <c r="A5">
        <v>5</v>
      </c>
      <c r="B5">
        <v>100</v>
      </c>
      <c r="C5">
        <v>0.6</v>
      </c>
      <c r="D5">
        <v>30</v>
      </c>
      <c r="E5">
        <v>10</v>
      </c>
      <c r="F5" s="7">
        <v>2.4</v>
      </c>
      <c r="G5" s="7">
        <v>0.47</v>
      </c>
      <c r="H5" s="7">
        <v>47</v>
      </c>
      <c r="I5" s="7">
        <v>0.47</v>
      </c>
      <c r="J5" s="7">
        <v>0</v>
      </c>
      <c r="K5">
        <v>25</v>
      </c>
      <c r="L5" s="7">
        <v>0.1</v>
      </c>
      <c r="M5" s="7">
        <v>2</v>
      </c>
    </row>
    <row r="6" spans="1:13" x14ac:dyDescent="0.3">
      <c r="A6" s="2" t="s">
        <v>4</v>
      </c>
      <c r="B6" s="2" t="s">
        <v>25</v>
      </c>
      <c r="C6" s="2" t="s">
        <v>7</v>
      </c>
      <c r="D6" s="2" t="s">
        <v>6</v>
      </c>
      <c r="E6" s="2" t="s">
        <v>8</v>
      </c>
      <c r="F6" s="2" t="s">
        <v>31</v>
      </c>
      <c r="G6" s="2" t="s">
        <v>15</v>
      </c>
      <c r="H6" s="2" t="s">
        <v>16</v>
      </c>
      <c r="I6" s="2" t="s">
        <v>21</v>
      </c>
    </row>
    <row r="7" spans="1:13" x14ac:dyDescent="0.3">
      <c r="A7" s="7">
        <f>$D$5*$E$5/($D$5+$E$5)</f>
        <v>7.5</v>
      </c>
      <c r="B7" s="7">
        <f>$A$5*$E$5/($E$5+$D$5)</f>
        <v>1.25</v>
      </c>
      <c r="C7" s="7">
        <f>($B$7-$C$5)/($G$5+$A$5/(1+$B$5))</f>
        <v>1.2511911568515341</v>
      </c>
      <c r="D7" s="7">
        <f>$C$7/(1+$B$5)</f>
        <v>1.2388031255955783E-2</v>
      </c>
      <c r="E7" s="7">
        <f>$C$7*$B$5/(1+$B$5)</f>
        <v>1.2388031255955785</v>
      </c>
      <c r="F7" s="6">
        <f>$E$7/$K$5</f>
        <v>4.955212502382314E-2</v>
      </c>
      <c r="G7" s="7">
        <f>$B$5/$F$7</f>
        <v>2018.0769230769229</v>
      </c>
      <c r="H7" s="7">
        <f>$K$5/$C$7</f>
        <v>19.98095963442498</v>
      </c>
      <c r="I7">
        <f>(1+$B$5)*($H$7/1000+$I$5)</f>
        <v>49.488076923076918</v>
      </c>
    </row>
    <row r="8" spans="1:13" x14ac:dyDescent="0.3">
      <c r="B8" s="4" t="s">
        <v>26</v>
      </c>
      <c r="C8" s="4"/>
      <c r="D8" s="4" t="s">
        <v>27</v>
      </c>
      <c r="E8" s="4" t="s">
        <v>29</v>
      </c>
      <c r="F8" s="4" t="s">
        <v>28</v>
      </c>
      <c r="G8" s="4" t="s">
        <v>17</v>
      </c>
      <c r="H8" s="4" t="s">
        <v>18</v>
      </c>
    </row>
    <row r="9" spans="1:13" x14ac:dyDescent="0.3">
      <c r="B9" s="7">
        <f>$C$5+$C$7*$G$5</f>
        <v>1.188059843720221</v>
      </c>
      <c r="D9" s="7">
        <f>$C$7*$G$5</f>
        <v>0.58805984372022102</v>
      </c>
      <c r="E9" s="7">
        <f>IF(($A$5-$E$7*$F$5)-$D$9&gt;0.2,$A$5-$E$7*$F$5,$D$9+0.2)</f>
        <v>2.0268724985706119</v>
      </c>
      <c r="F9">
        <f>-$F$7*$F$5/(1+$I$5*1000/$H$7)*1000</f>
        <v>-4.8496529855676194</v>
      </c>
      <c r="G9">
        <f>$F$9*$H$5/($F$5+$H$5)</f>
        <v>-4.6140423142040108</v>
      </c>
      <c r="H9">
        <f>$I$7/($I$7+$J$5)*$G$9</f>
        <v>-4.6140423142040108</v>
      </c>
    </row>
    <row r="10" spans="1:13" x14ac:dyDescent="0.3">
      <c r="A10" s="9" t="s">
        <v>33</v>
      </c>
      <c r="B10" s="9"/>
      <c r="C10" s="9"/>
      <c r="D10" s="9"/>
      <c r="E10" s="9"/>
    </row>
    <row r="11" spans="1:13" x14ac:dyDescent="0.3">
      <c r="A11" s="5" t="s">
        <v>9</v>
      </c>
      <c r="B11" s="5" t="s">
        <v>11</v>
      </c>
      <c r="C11" s="5" t="s">
        <v>12</v>
      </c>
      <c r="D11" s="5" t="s">
        <v>13</v>
      </c>
      <c r="E11" s="5" t="s">
        <v>32</v>
      </c>
    </row>
    <row r="12" spans="1:13" x14ac:dyDescent="0.3">
      <c r="A12">
        <v>0</v>
      </c>
      <c r="B12" s="7">
        <f>$B$9+$L$5*$I$7/($J$5+$I$7)*COS(2*PI()*$M$5*A12)</f>
        <v>1.2880598437202211</v>
      </c>
      <c r="C12" s="7">
        <f>IF($D$9+$L$5/($J$5+$I$7)*(1+$B$5)*$I$5*COS(2*PI()*$M$5*A12)&gt;0,$D$9+$L$5/($J$5+$I$7)*(1+$B$5)*$I$5*COS(2*PI()*$M$5*A12),0)</f>
        <v>0.68398193839726051</v>
      </c>
      <c r="D12" s="7">
        <f>IF(IF($E$9+$L$5*$H$9*COS(2*PI()*$M$5*A12)&gt;0.2+C12,$E$9+$L$5*$H$9*COS(2*PI()*$M$5*A12),0.2+C12)&lt;$A$5,IF($E$9+$L$5*$H$9*COS(2*PI()*$M$5*A12)&gt;0.2+C12,$E$9+$L$5*$H$9*COS(2*PI()*$M$5*A12),0.2+C12),$A$5)</f>
        <v>1.5654682671502109</v>
      </c>
      <c r="E12" s="7">
        <f>D12-AVERAGE(D$12:D$112)</f>
        <v>-0.45683587269346537</v>
      </c>
    </row>
    <row r="13" spans="1:13" x14ac:dyDescent="0.3">
      <c r="A13">
        <v>0.01</v>
      </c>
      <c r="B13" s="7">
        <f t="shared" ref="B13:B76" si="0">$B$9+$L$5*$I$7/($J$5+$I$7)*COS(2*PI()*$M$5*A13)</f>
        <v>1.2872713138516687</v>
      </c>
      <c r="C13" s="7">
        <f t="shared" ref="C13:C76" si="1">IF($D$9+$L$5/($J$5+$I$7)*(1+$B$5)*$I$5*COS(2*PI()*$M$5*A13)&gt;0,$D$9+$L$5/($J$5+$I$7)*(1+$B$5)*$I$5*COS(2*PI()*$M$5*A13),0)</f>
        <v>0.68322556403019119</v>
      </c>
      <c r="D13" s="7">
        <f>IF(IF($E$9+$L$5*$H$9*COS(2*PI()*$M$5*A13)&gt;0.2+C13,$E$9+$L$5*$H$9*COS(2*PI()*$M$5*A13),0.2+C13)&lt;$A$5,IF($E$9+$L$5*$H$9*COS(2*PI()*$M$5*A13)&gt;0.2+C13,$E$9+$L$5*$H$9*COS(2*PI()*$M$5*A13),0.2+C13),$A$5)</f>
        <v>1.5691065773297246</v>
      </c>
      <c r="E13" s="7">
        <f t="shared" ref="E13:E76" si="2">D13-AVERAGE(D$12:D$112)</f>
        <v>-0.45319756251395171</v>
      </c>
    </row>
    <row r="14" spans="1:13" x14ac:dyDescent="0.3">
      <c r="A14">
        <v>0.02</v>
      </c>
      <c r="B14" s="7">
        <f t="shared" si="0"/>
        <v>1.2849181598330841</v>
      </c>
      <c r="C14" s="7">
        <f t="shared" si="1"/>
        <v>0.68096836940458783</v>
      </c>
      <c r="D14" s="7">
        <f>IF(IF($E$9+$L$5*$H$9*COS(2*PI()*$M$5*A14)&gt;0.2+C14,$E$9+$L$5*$H$9*COS(2*PI()*$M$5*A14),0.2+C14)&lt;$A$5,IF($E$9+$L$5*$H$9*COS(2*PI()*$M$5*A14)&gt;0.2+C14,$E$9+$L$5*$H$9*COS(2*PI()*$M$5*A14),0.2+C14),$A$5)</f>
        <v>1.5799641295433133</v>
      </c>
      <c r="E14" s="7">
        <f t="shared" si="2"/>
        <v>-0.44234001030036296</v>
      </c>
    </row>
    <row r="15" spans="1:13" x14ac:dyDescent="0.3">
      <c r="A15">
        <v>0.03</v>
      </c>
      <c r="B15" s="7">
        <f t="shared" si="0"/>
        <v>1.2810374923090462</v>
      </c>
      <c r="C15" s="7">
        <f t="shared" si="1"/>
        <v>0.67724595182807901</v>
      </c>
      <c r="D15" s="7">
        <f>IF(IF($E$9+$L$5*$H$9*COS(2*PI()*$M$5*A15)&gt;0.2+C15,$E$9+$L$5*$H$9*COS(2*PI()*$M$5*A15),0.2+C15)&lt;$A$5,IF($E$9+$L$5*$H$9*COS(2*PI()*$M$5*A15)&gt;0.2+C15,$E$9+$L$5*$H$9*COS(2*PI()*$M$5*A15),0.2+C15),$A$5)</f>
        <v>1.5978696937065817</v>
      </c>
      <c r="E15" s="7">
        <f t="shared" si="2"/>
        <v>-0.42443444613709458</v>
      </c>
    </row>
    <row r="16" spans="1:13" x14ac:dyDescent="0.3">
      <c r="A16">
        <v>0.04</v>
      </c>
      <c r="B16" s="7">
        <f t="shared" si="0"/>
        <v>1.2756905117246073</v>
      </c>
      <c r="C16" s="7">
        <f t="shared" si="1"/>
        <v>0.67211701604951068</v>
      </c>
      <c r="D16" s="7">
        <f>IF(IF($E$9+$L$5*$H$9*COS(2*PI()*$M$5*A16)&gt;0.2+C16,$E$9+$L$5*$H$9*COS(2*PI()*$M$5*A16),0.2+C16)&lt;$A$5,IF($E$9+$L$5*$H$9*COS(2*PI()*$M$5*A16)&gt;0.2+C16,$E$9+$L$5*$H$9*COS(2*PI()*$M$5*A16),0.2+C16),$A$5)</f>
        <v>1.6225408883764096</v>
      </c>
      <c r="E16" s="7">
        <f t="shared" si="2"/>
        <v>-0.39976325146726666</v>
      </c>
    </row>
    <row r="17" spans="1:5" x14ac:dyDescent="0.3">
      <c r="A17">
        <v>0.05</v>
      </c>
      <c r="B17" s="7">
        <f t="shared" si="0"/>
        <v>1.2689615431577157</v>
      </c>
      <c r="C17" s="7">
        <f t="shared" si="1"/>
        <v>0.66566244844998868</v>
      </c>
      <c r="D17" s="7">
        <f>IF(IF($E$9+$L$5*$H$9*COS(2*PI()*$M$5*A17)&gt;0.2+C17,$E$9+$L$5*$H$9*COS(2*PI()*$M$5*A17),0.2+C17)&lt;$A$5,IF($E$9+$L$5*$H$9*COS(2*PI()*$M$5*A17)&gt;0.2+C17,$E$9+$L$5*$H$9*COS(2*PI()*$M$5*A17),0.2+C17),$A$5)</f>
        <v>1.6535886340749963</v>
      </c>
      <c r="E17" s="7">
        <f t="shared" si="2"/>
        <v>-0.36871550576867995</v>
      </c>
    </row>
    <row r="18" spans="1:5" x14ac:dyDescent="0.3">
      <c r="A18">
        <v>0.06</v>
      </c>
      <c r="B18" s="7">
        <f t="shared" si="0"/>
        <v>1.2609567064623621</v>
      </c>
      <c r="C18" s="7">
        <f t="shared" si="1"/>
        <v>0.65798404141632927</v>
      </c>
      <c r="D18" s="7">
        <f>IF(IF($E$9+$L$5*$H$9*COS(2*PI()*$M$5*A18)&gt;0.2+C18,$E$9+$L$5*$H$9*COS(2*PI()*$M$5*A18),0.2+C18)&lt;$A$5,IF($E$9+$L$5*$H$9*COS(2*PI()*$M$5*A18)&gt;0.2+C18,$E$9+$L$5*$H$9*COS(2*PI()*$M$5*A18),0.2+C18),$A$5)</f>
        <v>1.6905232893056508</v>
      </c>
      <c r="E18" s="7">
        <f t="shared" si="2"/>
        <v>-0.33178085053802553</v>
      </c>
    </row>
    <row r="19" spans="1:5" x14ac:dyDescent="0.3">
      <c r="A19">
        <v>7.0000000000000007E-2</v>
      </c>
      <c r="B19" s="7">
        <f t="shared" si="0"/>
        <v>1.2518022426950899</v>
      </c>
      <c r="C19" s="7">
        <f t="shared" si="1"/>
        <v>0.64920288801431114</v>
      </c>
      <c r="D19" s="7">
        <f>IF(IF($E$9+$L$5*$H$9*COS(2*PI()*$M$5*A19)&gt;0.2+C19,$E$9+$L$5*$H$9*COS(2*PI()*$M$5*A19),0.2+C19)&lt;$A$5,IF($E$9+$L$5*$H$9*COS(2*PI()*$M$5*A19)&gt;0.2+C19,$E$9+$L$5*$H$9*COS(2*PI()*$M$5*A19),0.2+C19),$A$5)</f>
        <v>1.7327623724916921</v>
      </c>
      <c r="E19" s="7">
        <f t="shared" si="2"/>
        <v>-0.28954176735198422</v>
      </c>
    </row>
    <row r="20" spans="1:5" x14ac:dyDescent="0.3">
      <c r="A20">
        <v>0.08</v>
      </c>
      <c r="B20" s="7">
        <f t="shared" si="0"/>
        <v>1.2416425232181207</v>
      </c>
      <c r="C20" s="7">
        <f t="shared" si="1"/>
        <v>0.63945747227869099</v>
      </c>
      <c r="D20" s="7">
        <f>IF(IF($E$9+$L$5*$H$9*COS(2*PI()*$M$5*A20)&gt;0.2+C20,$E$9+$L$5*$H$9*COS(2*PI()*$M$5*A20),0.2+C20)&lt;$A$5,IF($E$9+$L$5*$H$9*COS(2*PI()*$M$5*A20)&gt;0.2+C20,$E$9+$L$5*$H$9*COS(2*PI()*$M$5*A20),0.2+C20),$A$5)</f>
        <v>1.7796397480588713</v>
      </c>
      <c r="E20" s="7">
        <f t="shared" si="2"/>
        <v>-0.24266439178480503</v>
      </c>
    </row>
    <row r="21" spans="1:5" x14ac:dyDescent="0.3">
      <c r="A21">
        <v>0.09</v>
      </c>
      <c r="B21" s="7">
        <f t="shared" si="0"/>
        <v>1.2306377728767284</v>
      </c>
      <c r="C21" s="7">
        <f t="shared" si="1"/>
        <v>0.62890148523724876</v>
      </c>
      <c r="D21" s="7">
        <f>IF(IF($E$9+$L$5*$H$9*COS(2*PI()*$M$5*A21)&gt;0.2+C21,$E$9+$L$5*$H$9*COS(2*PI()*$M$5*A21),0.2+C21)&lt;$A$5,IF($E$9+$L$5*$H$9*COS(2*PI()*$M$5*A21)&gt;0.2+C21,$E$9+$L$5*$H$9*COS(2*PI()*$M$5*A21),0.2+C21),$A$5)</f>
        <v>1.8304161317913068</v>
      </c>
      <c r="E21" s="7">
        <f t="shared" si="2"/>
        <v>-0.1918880080523695</v>
      </c>
    </row>
    <row r="22" spans="1:5" x14ac:dyDescent="0.3">
      <c r="A22">
        <v>0.1</v>
      </c>
      <c r="B22" s="7">
        <f t="shared" si="0"/>
        <v>1.2189615431577157</v>
      </c>
      <c r="C22" s="7">
        <f t="shared" si="1"/>
        <v>0.61770140111146898</v>
      </c>
      <c r="D22" s="7">
        <f>IF(IF($E$9+$L$5*$H$9*COS(2*PI()*$M$5*A22)&gt;0.2+C22,$E$9+$L$5*$H$9*COS(2*PI()*$M$5*A22),0.2+C22)&lt;$A$5,IF($E$9+$L$5*$H$9*COS(2*PI()*$M$5*A22)&gt;0.2+C22,$E$9+$L$5*$H$9*COS(2*PI()*$M$5*A22),0.2+C22),$A$5)</f>
        <v>1.8842907497851968</v>
      </c>
      <c r="E22" s="7">
        <f t="shared" si="2"/>
        <v>-0.13801339005847946</v>
      </c>
    </row>
    <row r="23" spans="1:5" x14ac:dyDescent="0.3">
      <c r="A23">
        <v>0.11</v>
      </c>
      <c r="B23" s="7">
        <f t="shared" si="0"/>
        <v>1.2067979751787934</v>
      </c>
      <c r="C23" s="7">
        <f t="shared" si="1"/>
        <v>0.60603385191862102</v>
      </c>
      <c r="D23" s="7">
        <f>IF(IF($E$9+$L$5*$H$9*COS(2*PI()*$M$5*A23)&gt;0.2+C23,$E$9+$L$5*$H$9*COS(2*PI()*$M$5*A23),0.2+C23)&lt;$A$5,IF($E$9+$L$5*$H$9*COS(2*PI()*$M$5*A23)&gt;0.2+C23,$E$9+$L$5*$H$9*COS(2*PI()*$M$5*A23),0.2+C23),$A$5)</f>
        <v>1.9404139671316412</v>
      </c>
      <c r="E23" s="7">
        <f t="shared" si="2"/>
        <v>-8.1890172712035136E-2</v>
      </c>
    </row>
    <row r="24" spans="1:5" x14ac:dyDescent="0.3">
      <c r="A24">
        <v>0.12</v>
      </c>
      <c r="B24" s="7">
        <f t="shared" si="0"/>
        <v>1.1943388956731524</v>
      </c>
      <c r="C24" s="7">
        <f t="shared" si="1"/>
        <v>0.59408284187933236</v>
      </c>
      <c r="D24" s="7">
        <f>IF(IF($E$9+$L$5*$H$9*COS(2*PI()*$M$5*A24)&gt;0.2+C24,$E$9+$L$5*$H$9*COS(2*PI()*$M$5*A24),0.2+C24)&lt;$A$5,IF($E$9+$L$5*$H$9*COS(2*PI()*$M$5*A24)&gt;0.2+C24,$E$9+$L$5*$H$9*COS(2*PI()*$M$5*A24),0.2+C24),$A$5)</f>
        <v>1.9979006871667013</v>
      </c>
      <c r="E24" s="7">
        <f t="shared" si="2"/>
        <v>-2.4403452676974968E-2</v>
      </c>
    </row>
    <row r="25" spans="1:5" x14ac:dyDescent="0.3">
      <c r="A25">
        <v>0.13</v>
      </c>
      <c r="B25" s="7">
        <f t="shared" si="0"/>
        <v>1.1817807917672896</v>
      </c>
      <c r="C25" s="7">
        <f t="shared" si="1"/>
        <v>0.58203684556110968</v>
      </c>
      <c r="D25" s="7">
        <f>IF(IF($E$9+$L$5*$H$9*COS(2*PI()*$M$5*A25)&gt;0.2+C25,$E$9+$L$5*$H$9*COS(2*PI()*$M$5*A25),0.2+C25)&lt;$A$5,IF($E$9+$L$5*$H$9*COS(2*PI()*$M$5*A25)&gt;0.2+C25,$E$9+$L$5*$H$9*COS(2*PI()*$M$5*A25),0.2+C25),$A$5)</f>
        <v>2.0558443099745225</v>
      </c>
      <c r="E25" s="7">
        <f t="shared" si="2"/>
        <v>3.3540170130846203E-2</v>
      </c>
    </row>
    <row r="26" spans="1:5" x14ac:dyDescent="0.3">
      <c r="A26">
        <v>0.14000000000000001</v>
      </c>
      <c r="B26" s="7">
        <f t="shared" si="0"/>
        <v>1.1693217122616486</v>
      </c>
      <c r="C26" s="7">
        <f t="shared" si="1"/>
        <v>0.57008583552182102</v>
      </c>
      <c r="D26" s="7">
        <f>IF(IF($E$9+$L$5*$H$9*COS(2*PI()*$M$5*A26)&gt;0.2+C26,$E$9+$L$5*$H$9*COS(2*PI()*$M$5*A26),0.2+C26)&lt;$A$5,IF($E$9+$L$5*$H$9*COS(2*PI()*$M$5*A26)&gt;0.2+C26,$E$9+$L$5*$H$9*COS(2*PI()*$M$5*A26),0.2+C26),$A$5)</f>
        <v>2.1133310300095829</v>
      </c>
      <c r="E26" s="7">
        <f t="shared" si="2"/>
        <v>9.1026890165906593E-2</v>
      </c>
    </row>
    <row r="27" spans="1:5" x14ac:dyDescent="0.3">
      <c r="A27">
        <v>0.15</v>
      </c>
      <c r="B27" s="7">
        <f t="shared" si="0"/>
        <v>1.1571581442827263</v>
      </c>
      <c r="C27" s="7">
        <f t="shared" si="1"/>
        <v>0.55841828632897317</v>
      </c>
      <c r="D27" s="7">
        <f>IF(IF($E$9+$L$5*$H$9*COS(2*PI()*$M$5*A27)&gt;0.2+C27,$E$9+$L$5*$H$9*COS(2*PI()*$M$5*A27),0.2+C27)&lt;$A$5,IF($E$9+$L$5*$H$9*COS(2*PI()*$M$5*A27)&gt;0.2+C27,$E$9+$L$5*$H$9*COS(2*PI()*$M$5*A27),0.2+C27),$A$5)</f>
        <v>2.1694542473560268</v>
      </c>
      <c r="E27" s="7">
        <f t="shared" si="2"/>
        <v>0.14715010751235047</v>
      </c>
    </row>
    <row r="28" spans="1:5" x14ac:dyDescent="0.3">
      <c r="A28">
        <v>0.16</v>
      </c>
      <c r="B28" s="7">
        <f t="shared" si="0"/>
        <v>1.1454819145637136</v>
      </c>
      <c r="C28" s="7">
        <f t="shared" si="1"/>
        <v>0.54721820220319328</v>
      </c>
      <c r="D28" s="7">
        <f>IF(IF($E$9+$L$5*$H$9*COS(2*PI()*$M$5*A28)&gt;0.2+C28,$E$9+$L$5*$H$9*COS(2*PI()*$M$5*A28),0.2+C28)&lt;$A$5,IF($E$9+$L$5*$H$9*COS(2*PI()*$M$5*A28)&gt;0.2+C28,$E$9+$L$5*$H$9*COS(2*PI()*$M$5*A28),0.2+C28),$A$5)</f>
        <v>2.223328865349917</v>
      </c>
      <c r="E28" s="7">
        <f t="shared" si="2"/>
        <v>0.20102472550624073</v>
      </c>
    </row>
    <row r="29" spans="1:5" x14ac:dyDescent="0.3">
      <c r="A29">
        <v>0.17</v>
      </c>
      <c r="B29" s="7">
        <f t="shared" si="0"/>
        <v>1.1344771642223213</v>
      </c>
      <c r="C29" s="7">
        <f t="shared" si="1"/>
        <v>0.53666221516175105</v>
      </c>
      <c r="D29" s="7">
        <f>IF(IF($E$9+$L$5*$H$9*COS(2*PI()*$M$5*A29)&gt;0.2+C29,$E$9+$L$5*$H$9*COS(2*PI()*$M$5*A29),0.2+C29)&lt;$A$5,IF($E$9+$L$5*$H$9*COS(2*PI()*$M$5*A29)&gt;0.2+C29,$E$9+$L$5*$H$9*COS(2*PI()*$M$5*A29),0.2+C29),$A$5)</f>
        <v>2.274105249082353</v>
      </c>
      <c r="E29" s="7">
        <f t="shared" si="2"/>
        <v>0.25180110923867671</v>
      </c>
    </row>
    <row r="30" spans="1:5" x14ac:dyDescent="0.3">
      <c r="A30">
        <v>0.18</v>
      </c>
      <c r="B30" s="7">
        <f t="shared" si="0"/>
        <v>1.1243174447453521</v>
      </c>
      <c r="C30" s="7">
        <f t="shared" si="1"/>
        <v>0.5269167994261309</v>
      </c>
      <c r="D30" s="7">
        <f>IF(IF($E$9+$L$5*$H$9*COS(2*PI()*$M$5*A30)&gt;0.2+C30,$E$9+$L$5*$H$9*COS(2*PI()*$M$5*A30),0.2+C30)&lt;$A$5,IF($E$9+$L$5*$H$9*COS(2*PI()*$M$5*A30)&gt;0.2+C30,$E$9+$L$5*$H$9*COS(2*PI()*$M$5*A30),0.2+C30),$A$5)</f>
        <v>2.320982624649532</v>
      </c>
      <c r="E30" s="7">
        <f t="shared" si="2"/>
        <v>0.29867848480585568</v>
      </c>
    </row>
    <row r="31" spans="1:5" x14ac:dyDescent="0.3">
      <c r="A31">
        <v>0.19</v>
      </c>
      <c r="B31" s="7">
        <f t="shared" si="0"/>
        <v>1.1151629809780799</v>
      </c>
      <c r="C31" s="7">
        <f t="shared" si="1"/>
        <v>0.51813564602411288</v>
      </c>
      <c r="D31" s="7">
        <f>IF(IF($E$9+$L$5*$H$9*COS(2*PI()*$M$5*A31)&gt;0.2+C31,$E$9+$L$5*$H$9*COS(2*PI()*$M$5*A31),0.2+C31)&lt;$A$5,IF($E$9+$L$5*$H$9*COS(2*PI()*$M$5*A31)&gt;0.2+C31,$E$9+$L$5*$H$9*COS(2*PI()*$M$5*A31),0.2+C31),$A$5)</f>
        <v>2.3632217078355731</v>
      </c>
      <c r="E31" s="7">
        <f t="shared" si="2"/>
        <v>0.34091756799189676</v>
      </c>
    </row>
    <row r="32" spans="1:5" x14ac:dyDescent="0.3">
      <c r="A32">
        <v>0.2</v>
      </c>
      <c r="B32" s="7">
        <f t="shared" si="0"/>
        <v>1.1071581442827263</v>
      </c>
      <c r="C32" s="7">
        <f t="shared" si="1"/>
        <v>0.51045723899045337</v>
      </c>
      <c r="D32" s="7">
        <f>IF(IF($E$9+$L$5*$H$9*COS(2*PI()*$M$5*A32)&gt;0.2+C32,$E$9+$L$5*$H$9*COS(2*PI()*$M$5*A32),0.2+C32)&lt;$A$5,IF($E$9+$L$5*$H$9*COS(2*PI()*$M$5*A32)&gt;0.2+C32,$E$9+$L$5*$H$9*COS(2*PI()*$M$5*A32),0.2+C32),$A$5)</f>
        <v>2.4001563630662273</v>
      </c>
      <c r="E32" s="7">
        <f t="shared" si="2"/>
        <v>0.37785222322255096</v>
      </c>
    </row>
    <row r="33" spans="1:5" x14ac:dyDescent="0.3">
      <c r="A33">
        <v>0.21</v>
      </c>
      <c r="B33" s="7">
        <f t="shared" si="0"/>
        <v>1.1004291757158347</v>
      </c>
      <c r="C33" s="7">
        <f t="shared" si="1"/>
        <v>0.50400267139093136</v>
      </c>
      <c r="D33" s="7">
        <f>IF(IF($E$9+$L$5*$H$9*COS(2*PI()*$M$5*A33)&gt;0.2+C33,$E$9+$L$5*$H$9*COS(2*PI()*$M$5*A33),0.2+C33)&lt;$A$5,IF($E$9+$L$5*$H$9*COS(2*PI()*$M$5*A33)&gt;0.2+C33,$E$9+$L$5*$H$9*COS(2*PI()*$M$5*A33),0.2+C33),$A$5)</f>
        <v>2.4312041087648142</v>
      </c>
      <c r="E33" s="7">
        <f t="shared" si="2"/>
        <v>0.40889996892113789</v>
      </c>
    </row>
    <row r="34" spans="1:5" x14ac:dyDescent="0.3">
      <c r="A34">
        <v>0.22</v>
      </c>
      <c r="B34" s="7">
        <f t="shared" si="0"/>
        <v>1.0950821951313958</v>
      </c>
      <c r="C34" s="7">
        <f t="shared" si="1"/>
        <v>0.49887373561236303</v>
      </c>
      <c r="D34" s="7">
        <f>IF(IF($E$9+$L$5*$H$9*COS(2*PI()*$M$5*A34)&gt;0.2+C34,$E$9+$L$5*$H$9*COS(2*PI()*$M$5*A34),0.2+C34)&lt;$A$5,IF($E$9+$L$5*$H$9*COS(2*PI()*$M$5*A34)&gt;0.2+C34,$E$9+$L$5*$H$9*COS(2*PI()*$M$5*A34),0.2+C34),$A$5)</f>
        <v>2.4558753034346421</v>
      </c>
      <c r="E34" s="7">
        <f t="shared" si="2"/>
        <v>0.43357116359096581</v>
      </c>
    </row>
    <row r="35" spans="1:5" x14ac:dyDescent="0.3">
      <c r="A35">
        <v>0.23</v>
      </c>
      <c r="B35" s="7">
        <f t="shared" si="0"/>
        <v>1.0912015276073579</v>
      </c>
      <c r="C35" s="7">
        <f t="shared" si="1"/>
        <v>0.49515131803585422</v>
      </c>
      <c r="D35" s="7">
        <f>IF(IF($E$9+$L$5*$H$9*COS(2*PI()*$M$5*A35)&gt;0.2+C35,$E$9+$L$5*$H$9*COS(2*PI()*$M$5*A35),0.2+C35)&lt;$A$5,IF($E$9+$L$5*$H$9*COS(2*PI()*$M$5*A35)&gt;0.2+C35,$E$9+$L$5*$H$9*COS(2*PI()*$M$5*A35),0.2+C35),$A$5)</f>
        <v>2.4737808675979105</v>
      </c>
      <c r="E35" s="7">
        <f t="shared" si="2"/>
        <v>0.4514767277542342</v>
      </c>
    </row>
    <row r="36" spans="1:5" x14ac:dyDescent="0.3">
      <c r="A36">
        <v>0.24</v>
      </c>
      <c r="B36" s="7">
        <f t="shared" si="0"/>
        <v>1.0888483735887733</v>
      </c>
      <c r="C36" s="7">
        <f t="shared" si="1"/>
        <v>0.49289412341025085</v>
      </c>
      <c r="D36" s="7">
        <f>IF(IF($E$9+$L$5*$H$9*COS(2*PI()*$M$5*A36)&gt;0.2+C36,$E$9+$L$5*$H$9*COS(2*PI()*$M$5*A36),0.2+C36)&lt;$A$5,IF($E$9+$L$5*$H$9*COS(2*PI()*$M$5*A36)&gt;0.2+C36,$E$9+$L$5*$H$9*COS(2*PI()*$M$5*A36),0.2+C36),$A$5)</f>
        <v>2.4846384198114992</v>
      </c>
      <c r="E36" s="7">
        <f t="shared" si="2"/>
        <v>0.46233427996782295</v>
      </c>
    </row>
    <row r="37" spans="1:5" x14ac:dyDescent="0.3">
      <c r="A37">
        <v>0.25</v>
      </c>
      <c r="B37" s="7">
        <f t="shared" si="0"/>
        <v>1.0880598437202209</v>
      </c>
      <c r="C37" s="7">
        <f t="shared" si="1"/>
        <v>0.49213774904318147</v>
      </c>
      <c r="D37" s="7">
        <f>IF(IF($E$9+$L$5*$H$9*COS(2*PI()*$M$5*A37)&gt;0.2+C37,$E$9+$L$5*$H$9*COS(2*PI()*$M$5*A37),0.2+C37)&lt;$A$5,IF($E$9+$L$5*$H$9*COS(2*PI()*$M$5*A37)&gt;0.2+C37,$E$9+$L$5*$H$9*COS(2*PI()*$M$5*A37),0.2+C37),$A$5)</f>
        <v>2.4882767299910129</v>
      </c>
      <c r="E37" s="7">
        <f t="shared" si="2"/>
        <v>0.46597259014733661</v>
      </c>
    </row>
    <row r="38" spans="1:5" x14ac:dyDescent="0.3">
      <c r="A38">
        <v>0.26</v>
      </c>
      <c r="B38" s="7">
        <f t="shared" si="0"/>
        <v>1.0888483735887733</v>
      </c>
      <c r="C38" s="7">
        <f t="shared" si="1"/>
        <v>0.49289412341025085</v>
      </c>
      <c r="D38" s="7">
        <f>IF(IF($E$9+$L$5*$H$9*COS(2*PI()*$M$5*A38)&gt;0.2+C38,$E$9+$L$5*$H$9*COS(2*PI()*$M$5*A38),0.2+C38)&lt;$A$5,IF($E$9+$L$5*$H$9*COS(2*PI()*$M$5*A38)&gt;0.2+C38,$E$9+$L$5*$H$9*COS(2*PI()*$M$5*A38),0.2+C38),$A$5)</f>
        <v>2.4846384198114992</v>
      </c>
      <c r="E38" s="7">
        <f t="shared" si="2"/>
        <v>0.46233427996782295</v>
      </c>
    </row>
    <row r="39" spans="1:5" x14ac:dyDescent="0.3">
      <c r="A39">
        <v>0.27</v>
      </c>
      <c r="B39" s="7">
        <f t="shared" si="0"/>
        <v>1.0912015276073579</v>
      </c>
      <c r="C39" s="7">
        <f t="shared" si="1"/>
        <v>0.49515131803585422</v>
      </c>
      <c r="D39" s="7">
        <f>IF(IF($E$9+$L$5*$H$9*COS(2*PI()*$M$5*A39)&gt;0.2+C39,$E$9+$L$5*$H$9*COS(2*PI()*$M$5*A39),0.2+C39)&lt;$A$5,IF($E$9+$L$5*$H$9*COS(2*PI()*$M$5*A39)&gt;0.2+C39,$E$9+$L$5*$H$9*COS(2*PI()*$M$5*A39),0.2+C39),$A$5)</f>
        <v>2.4737808675979105</v>
      </c>
      <c r="E39" s="7">
        <f t="shared" si="2"/>
        <v>0.4514767277542342</v>
      </c>
    </row>
    <row r="40" spans="1:5" x14ac:dyDescent="0.3">
      <c r="A40">
        <v>0.28000000000000003</v>
      </c>
      <c r="B40" s="7">
        <f t="shared" si="0"/>
        <v>1.0950821951313958</v>
      </c>
      <c r="C40" s="7">
        <f t="shared" si="1"/>
        <v>0.49887373561236303</v>
      </c>
      <c r="D40" s="7">
        <f>IF(IF($E$9+$L$5*$H$9*COS(2*PI()*$M$5*A40)&gt;0.2+C40,$E$9+$L$5*$H$9*COS(2*PI()*$M$5*A40),0.2+C40)&lt;$A$5,IF($E$9+$L$5*$H$9*COS(2*PI()*$M$5*A40)&gt;0.2+C40,$E$9+$L$5*$H$9*COS(2*PI()*$M$5*A40),0.2+C40),$A$5)</f>
        <v>2.4558753034346417</v>
      </c>
      <c r="E40" s="7">
        <f t="shared" si="2"/>
        <v>0.43357116359096537</v>
      </c>
    </row>
    <row r="41" spans="1:5" x14ac:dyDescent="0.3">
      <c r="A41">
        <v>0.28999999999999998</v>
      </c>
      <c r="B41" s="7">
        <f t="shared" si="0"/>
        <v>1.1004291757158347</v>
      </c>
      <c r="C41" s="7">
        <f t="shared" si="1"/>
        <v>0.50400267139093136</v>
      </c>
      <c r="D41" s="7">
        <f>IF(IF($E$9+$L$5*$H$9*COS(2*PI()*$M$5*A41)&gt;0.2+C41,$E$9+$L$5*$H$9*COS(2*PI()*$M$5*A41),0.2+C41)&lt;$A$5,IF($E$9+$L$5*$H$9*COS(2*PI()*$M$5*A41)&gt;0.2+C41,$E$9+$L$5*$H$9*COS(2*PI()*$M$5*A41),0.2+C41),$A$5)</f>
        <v>2.4312041087648142</v>
      </c>
      <c r="E41" s="7">
        <f t="shared" si="2"/>
        <v>0.40889996892113789</v>
      </c>
    </row>
    <row r="42" spans="1:5" x14ac:dyDescent="0.3">
      <c r="A42">
        <v>0.3</v>
      </c>
      <c r="B42" s="7">
        <f t="shared" si="0"/>
        <v>1.1071581442827263</v>
      </c>
      <c r="C42" s="7">
        <f t="shared" si="1"/>
        <v>0.51045723899045337</v>
      </c>
      <c r="D42" s="7">
        <f>IF(IF($E$9+$L$5*$H$9*COS(2*PI()*$M$5*A42)&gt;0.2+C42,$E$9+$L$5*$H$9*COS(2*PI()*$M$5*A42),0.2+C42)&lt;$A$5,IF($E$9+$L$5*$H$9*COS(2*PI()*$M$5*A42)&gt;0.2+C42,$E$9+$L$5*$H$9*COS(2*PI()*$M$5*A42),0.2+C42),$A$5)</f>
        <v>2.4001563630662277</v>
      </c>
      <c r="E42" s="7">
        <f t="shared" si="2"/>
        <v>0.37785222322255141</v>
      </c>
    </row>
    <row r="43" spans="1:5" x14ac:dyDescent="0.3">
      <c r="A43">
        <v>0.31</v>
      </c>
      <c r="B43" s="7">
        <f t="shared" si="0"/>
        <v>1.1151629809780799</v>
      </c>
      <c r="C43" s="7">
        <f t="shared" si="1"/>
        <v>0.51813564602411277</v>
      </c>
      <c r="D43" s="7">
        <f>IF(IF($E$9+$L$5*$H$9*COS(2*PI()*$M$5*A43)&gt;0.2+C43,$E$9+$L$5*$H$9*COS(2*PI()*$M$5*A43),0.2+C43)&lt;$A$5,IF($E$9+$L$5*$H$9*COS(2*PI()*$M$5*A43)&gt;0.2+C43,$E$9+$L$5*$H$9*COS(2*PI()*$M$5*A43),0.2+C43),$A$5)</f>
        <v>2.3632217078355731</v>
      </c>
      <c r="E43" s="7">
        <f t="shared" si="2"/>
        <v>0.34091756799189676</v>
      </c>
    </row>
    <row r="44" spans="1:5" x14ac:dyDescent="0.3">
      <c r="A44">
        <v>0.32</v>
      </c>
      <c r="B44" s="7">
        <f t="shared" si="0"/>
        <v>1.1243174447453521</v>
      </c>
      <c r="C44" s="7">
        <f t="shared" si="1"/>
        <v>0.5269167994261309</v>
      </c>
      <c r="D44" s="7">
        <f>IF(IF($E$9+$L$5*$H$9*COS(2*PI()*$M$5*A44)&gt;0.2+C44,$E$9+$L$5*$H$9*COS(2*PI()*$M$5*A44),0.2+C44)&lt;$A$5,IF($E$9+$L$5*$H$9*COS(2*PI()*$M$5*A44)&gt;0.2+C44,$E$9+$L$5*$H$9*COS(2*PI()*$M$5*A44),0.2+C44),$A$5)</f>
        <v>2.3209826246495315</v>
      </c>
      <c r="E44" s="7">
        <f t="shared" si="2"/>
        <v>0.29867848480585524</v>
      </c>
    </row>
    <row r="45" spans="1:5" x14ac:dyDescent="0.3">
      <c r="A45">
        <v>0.33</v>
      </c>
      <c r="B45" s="7">
        <f t="shared" si="0"/>
        <v>1.1344771642223213</v>
      </c>
      <c r="C45" s="7">
        <f t="shared" si="1"/>
        <v>0.53666221516175105</v>
      </c>
      <c r="D45" s="7">
        <f>IF(IF($E$9+$L$5*$H$9*COS(2*PI()*$M$5*A45)&gt;0.2+C45,$E$9+$L$5*$H$9*COS(2*PI()*$M$5*A45),0.2+C45)&lt;$A$5,IF($E$9+$L$5*$H$9*COS(2*PI()*$M$5*A45)&gt;0.2+C45,$E$9+$L$5*$H$9*COS(2*PI()*$M$5*A45),0.2+C45),$A$5)</f>
        <v>2.2741052490823526</v>
      </c>
      <c r="E45" s="7">
        <f t="shared" si="2"/>
        <v>0.25180110923867627</v>
      </c>
    </row>
    <row r="46" spans="1:5" x14ac:dyDescent="0.3">
      <c r="A46">
        <v>0.34</v>
      </c>
      <c r="B46" s="7">
        <f t="shared" si="0"/>
        <v>1.1454819145637138</v>
      </c>
      <c r="C46" s="7">
        <f t="shared" si="1"/>
        <v>0.54721820220319339</v>
      </c>
      <c r="D46" s="7">
        <f>IF(IF($E$9+$L$5*$H$9*COS(2*PI()*$M$5*A46)&gt;0.2+C46,$E$9+$L$5*$H$9*COS(2*PI()*$M$5*A46),0.2+C46)&lt;$A$5,IF($E$9+$L$5*$H$9*COS(2*PI()*$M$5*A46)&gt;0.2+C46,$E$9+$L$5*$H$9*COS(2*PI()*$M$5*A46),0.2+C46),$A$5)</f>
        <v>2.223328865349917</v>
      </c>
      <c r="E46" s="7">
        <f t="shared" si="2"/>
        <v>0.20102472550624073</v>
      </c>
    </row>
    <row r="47" spans="1:5" x14ac:dyDescent="0.3">
      <c r="A47">
        <v>0.35</v>
      </c>
      <c r="B47" s="7">
        <f t="shared" si="0"/>
        <v>1.1571581442827263</v>
      </c>
      <c r="C47" s="7">
        <f t="shared" si="1"/>
        <v>0.55841828632897306</v>
      </c>
      <c r="D47" s="7">
        <f>IF(IF($E$9+$L$5*$H$9*COS(2*PI()*$M$5*A47)&gt;0.2+C47,$E$9+$L$5*$H$9*COS(2*PI()*$M$5*A47),0.2+C47)&lt;$A$5,IF($E$9+$L$5*$H$9*COS(2*PI()*$M$5*A47)&gt;0.2+C47,$E$9+$L$5*$H$9*COS(2*PI()*$M$5*A47),0.2+C47),$A$5)</f>
        <v>2.1694542473560272</v>
      </c>
      <c r="E47" s="7">
        <f t="shared" si="2"/>
        <v>0.14715010751235091</v>
      </c>
    </row>
    <row r="48" spans="1:5" x14ac:dyDescent="0.3">
      <c r="A48">
        <v>0.36</v>
      </c>
      <c r="B48" s="7">
        <f t="shared" si="0"/>
        <v>1.1693217122616486</v>
      </c>
      <c r="C48" s="7">
        <f t="shared" si="1"/>
        <v>0.57008583552182102</v>
      </c>
      <c r="D48" s="7">
        <f>IF(IF($E$9+$L$5*$H$9*COS(2*PI()*$M$5*A48)&gt;0.2+C48,$E$9+$L$5*$H$9*COS(2*PI()*$M$5*A48),0.2+C48)&lt;$A$5,IF($E$9+$L$5*$H$9*COS(2*PI()*$M$5*A48)&gt;0.2+C48,$E$9+$L$5*$H$9*COS(2*PI()*$M$5*A48),0.2+C48),$A$5)</f>
        <v>2.1133310300095824</v>
      </c>
      <c r="E48" s="7">
        <f t="shared" si="2"/>
        <v>9.1026890165906149E-2</v>
      </c>
    </row>
    <row r="49" spans="1:5" x14ac:dyDescent="0.3">
      <c r="A49">
        <v>0.37</v>
      </c>
      <c r="B49" s="7">
        <f t="shared" si="0"/>
        <v>1.1817807917672898</v>
      </c>
      <c r="C49" s="7">
        <f t="shared" si="1"/>
        <v>0.58203684556110968</v>
      </c>
      <c r="D49" s="7">
        <f>IF(IF($E$9+$L$5*$H$9*COS(2*PI()*$M$5*A49)&gt;0.2+C49,$E$9+$L$5*$H$9*COS(2*PI()*$M$5*A49),0.2+C49)&lt;$A$5,IF($E$9+$L$5*$H$9*COS(2*PI()*$M$5*A49)&gt;0.2+C49,$E$9+$L$5*$H$9*COS(2*PI()*$M$5*A49),0.2+C49),$A$5)</f>
        <v>2.0558443099745225</v>
      </c>
      <c r="E49" s="7">
        <f t="shared" si="2"/>
        <v>3.3540170130846203E-2</v>
      </c>
    </row>
    <row r="50" spans="1:5" x14ac:dyDescent="0.3">
      <c r="A50">
        <v>0.38</v>
      </c>
      <c r="B50" s="7">
        <f t="shared" si="0"/>
        <v>1.1943388956731522</v>
      </c>
      <c r="C50" s="7">
        <f t="shared" si="1"/>
        <v>0.59408284187933225</v>
      </c>
      <c r="D50" s="7">
        <f>IF(IF($E$9+$L$5*$H$9*COS(2*PI()*$M$5*A50)&gt;0.2+C50,$E$9+$L$5*$H$9*COS(2*PI()*$M$5*A50),0.2+C50)&lt;$A$5,IF($E$9+$L$5*$H$9*COS(2*PI()*$M$5*A50)&gt;0.2+C50,$E$9+$L$5*$H$9*COS(2*PI()*$M$5*A50),0.2+C50),$A$5)</f>
        <v>1.9979006871667015</v>
      </c>
      <c r="E50" s="7">
        <f t="shared" si="2"/>
        <v>-2.4403452676974746E-2</v>
      </c>
    </row>
    <row r="51" spans="1:5" x14ac:dyDescent="0.3">
      <c r="A51">
        <v>0.39</v>
      </c>
      <c r="B51" s="7">
        <f t="shared" si="0"/>
        <v>1.2067979751787934</v>
      </c>
      <c r="C51" s="7">
        <f t="shared" si="1"/>
        <v>0.60603385191862102</v>
      </c>
      <c r="D51" s="7">
        <f>IF(IF($E$9+$L$5*$H$9*COS(2*PI()*$M$5*A51)&gt;0.2+C51,$E$9+$L$5*$H$9*COS(2*PI()*$M$5*A51),0.2+C51)&lt;$A$5,IF($E$9+$L$5*$H$9*COS(2*PI()*$M$5*A51)&gt;0.2+C51,$E$9+$L$5*$H$9*COS(2*PI()*$M$5*A51),0.2+C51),$A$5)</f>
        <v>1.9404139671316414</v>
      </c>
      <c r="E51" s="7">
        <f t="shared" si="2"/>
        <v>-8.1890172712034914E-2</v>
      </c>
    </row>
    <row r="52" spans="1:5" x14ac:dyDescent="0.3">
      <c r="A52">
        <v>0.4</v>
      </c>
      <c r="B52" s="7">
        <f t="shared" si="0"/>
        <v>1.2189615431577157</v>
      </c>
      <c r="C52" s="7">
        <f t="shared" si="1"/>
        <v>0.61770140111146887</v>
      </c>
      <c r="D52" s="7">
        <f>IF(IF($E$9+$L$5*$H$9*COS(2*PI()*$M$5*A52)&gt;0.2+C52,$E$9+$L$5*$H$9*COS(2*PI()*$M$5*A52),0.2+C52)&lt;$A$5,IF($E$9+$L$5*$H$9*COS(2*PI()*$M$5*A52)&gt;0.2+C52,$E$9+$L$5*$H$9*COS(2*PI()*$M$5*A52),0.2+C52),$A$5)</f>
        <v>1.8842907497851971</v>
      </c>
      <c r="E52" s="7">
        <f t="shared" si="2"/>
        <v>-0.13801339005847924</v>
      </c>
    </row>
    <row r="53" spans="1:5" x14ac:dyDescent="0.3">
      <c r="A53">
        <v>0.41</v>
      </c>
      <c r="B53" s="7">
        <f t="shared" si="0"/>
        <v>1.2306377728767282</v>
      </c>
      <c r="C53" s="7">
        <f t="shared" si="1"/>
        <v>0.62890148523724865</v>
      </c>
      <c r="D53" s="7">
        <f>IF(IF($E$9+$L$5*$H$9*COS(2*PI()*$M$5*A53)&gt;0.2+C53,$E$9+$L$5*$H$9*COS(2*PI()*$M$5*A53),0.2+C53)&lt;$A$5,IF($E$9+$L$5*$H$9*COS(2*PI()*$M$5*A53)&gt;0.2+C53,$E$9+$L$5*$H$9*COS(2*PI()*$M$5*A53),0.2+C53),$A$5)</f>
        <v>1.830416131791307</v>
      </c>
      <c r="E53" s="7">
        <f t="shared" si="2"/>
        <v>-0.19188800805236927</v>
      </c>
    </row>
    <row r="54" spans="1:5" x14ac:dyDescent="0.3">
      <c r="A54">
        <v>0.42</v>
      </c>
      <c r="B54" s="7">
        <f t="shared" si="0"/>
        <v>1.2416425232181205</v>
      </c>
      <c r="C54" s="7">
        <f t="shared" si="1"/>
        <v>0.63945747227869099</v>
      </c>
      <c r="D54" s="7">
        <f>IF(IF($E$9+$L$5*$H$9*COS(2*PI()*$M$5*A54)&gt;0.2+C54,$E$9+$L$5*$H$9*COS(2*PI()*$M$5*A54),0.2+C54)&lt;$A$5,IF($E$9+$L$5*$H$9*COS(2*PI()*$M$5*A54)&gt;0.2+C54,$E$9+$L$5*$H$9*COS(2*PI()*$M$5*A54),0.2+C54),$A$5)</f>
        <v>1.7796397480588715</v>
      </c>
      <c r="E54" s="7">
        <f t="shared" si="2"/>
        <v>-0.24266439178480481</v>
      </c>
    </row>
    <row r="55" spans="1:5" x14ac:dyDescent="0.3">
      <c r="A55">
        <v>0.43</v>
      </c>
      <c r="B55" s="7">
        <f t="shared" si="0"/>
        <v>1.2518022426950899</v>
      </c>
      <c r="C55" s="7">
        <f t="shared" si="1"/>
        <v>0.64920288801431103</v>
      </c>
      <c r="D55" s="7">
        <f>IF(IF($E$9+$L$5*$H$9*COS(2*PI()*$M$5*A55)&gt;0.2+C55,$E$9+$L$5*$H$9*COS(2*PI()*$M$5*A55),0.2+C55)&lt;$A$5,IF($E$9+$L$5*$H$9*COS(2*PI()*$M$5*A55)&gt;0.2+C55,$E$9+$L$5*$H$9*COS(2*PI()*$M$5*A55),0.2+C55),$A$5)</f>
        <v>1.7327623724916923</v>
      </c>
      <c r="E55" s="7">
        <f t="shared" si="2"/>
        <v>-0.289541767351984</v>
      </c>
    </row>
    <row r="56" spans="1:5" x14ac:dyDescent="0.3">
      <c r="A56">
        <v>0.44</v>
      </c>
      <c r="B56" s="7">
        <f t="shared" si="0"/>
        <v>1.2609567064623621</v>
      </c>
      <c r="C56" s="7">
        <f t="shared" si="1"/>
        <v>0.65798404141632916</v>
      </c>
      <c r="D56" s="7">
        <f>IF(IF($E$9+$L$5*$H$9*COS(2*PI()*$M$5*A56)&gt;0.2+C56,$E$9+$L$5*$H$9*COS(2*PI()*$M$5*A56),0.2+C56)&lt;$A$5,IF($E$9+$L$5*$H$9*COS(2*PI()*$M$5*A56)&gt;0.2+C56,$E$9+$L$5*$H$9*COS(2*PI()*$M$5*A56),0.2+C56),$A$5)</f>
        <v>1.690523289305651</v>
      </c>
      <c r="E56" s="7">
        <f t="shared" si="2"/>
        <v>-0.33178085053802531</v>
      </c>
    </row>
    <row r="57" spans="1:5" x14ac:dyDescent="0.3">
      <c r="A57">
        <v>0.45</v>
      </c>
      <c r="B57" s="7">
        <f t="shared" si="0"/>
        <v>1.2689615431577157</v>
      </c>
      <c r="C57" s="7">
        <f t="shared" si="1"/>
        <v>0.66566244844998868</v>
      </c>
      <c r="D57" s="7">
        <f>IF(IF($E$9+$L$5*$H$9*COS(2*PI()*$M$5*A57)&gt;0.2+C57,$E$9+$L$5*$H$9*COS(2*PI()*$M$5*A57),0.2+C57)&lt;$A$5,IF($E$9+$L$5*$H$9*COS(2*PI()*$M$5*A57)&gt;0.2+C57,$E$9+$L$5*$H$9*COS(2*PI()*$M$5*A57),0.2+C57),$A$5)</f>
        <v>1.6535886340749963</v>
      </c>
      <c r="E57" s="7">
        <f t="shared" si="2"/>
        <v>-0.36871550576867995</v>
      </c>
    </row>
    <row r="58" spans="1:5" x14ac:dyDescent="0.3">
      <c r="A58">
        <v>0.46</v>
      </c>
      <c r="B58" s="7">
        <f t="shared" si="0"/>
        <v>1.2756905117246073</v>
      </c>
      <c r="C58" s="7">
        <f t="shared" si="1"/>
        <v>0.67211701604951068</v>
      </c>
      <c r="D58" s="7">
        <f>IF(IF($E$9+$L$5*$H$9*COS(2*PI()*$M$5*A58)&gt;0.2+C58,$E$9+$L$5*$H$9*COS(2*PI()*$M$5*A58),0.2+C58)&lt;$A$5,IF($E$9+$L$5*$H$9*COS(2*PI()*$M$5*A58)&gt;0.2+C58,$E$9+$L$5*$H$9*COS(2*PI()*$M$5*A58),0.2+C58),$A$5)</f>
        <v>1.6225408883764096</v>
      </c>
      <c r="E58" s="7">
        <f t="shared" si="2"/>
        <v>-0.39976325146726666</v>
      </c>
    </row>
    <row r="59" spans="1:5" x14ac:dyDescent="0.3">
      <c r="A59">
        <v>0.47</v>
      </c>
      <c r="B59" s="7">
        <f t="shared" si="0"/>
        <v>1.2810374923090462</v>
      </c>
      <c r="C59" s="7">
        <f t="shared" si="1"/>
        <v>0.67724595182807901</v>
      </c>
      <c r="D59" s="7">
        <f>IF(IF($E$9+$L$5*$H$9*COS(2*PI()*$M$5*A59)&gt;0.2+C59,$E$9+$L$5*$H$9*COS(2*PI()*$M$5*A59),0.2+C59)&lt;$A$5,IF($E$9+$L$5*$H$9*COS(2*PI()*$M$5*A59)&gt;0.2+C59,$E$9+$L$5*$H$9*COS(2*PI()*$M$5*A59),0.2+C59),$A$5)</f>
        <v>1.5978696937065819</v>
      </c>
      <c r="E59" s="7">
        <f t="shared" si="2"/>
        <v>-0.42443444613709436</v>
      </c>
    </row>
    <row r="60" spans="1:5" x14ac:dyDescent="0.3">
      <c r="A60">
        <v>0.48</v>
      </c>
      <c r="B60" s="7">
        <f t="shared" si="0"/>
        <v>1.2849181598330841</v>
      </c>
      <c r="C60" s="7">
        <f t="shared" si="1"/>
        <v>0.68096836940458783</v>
      </c>
      <c r="D60" s="7">
        <f>IF(IF($E$9+$L$5*$H$9*COS(2*PI()*$M$5*A60)&gt;0.2+C60,$E$9+$L$5*$H$9*COS(2*PI()*$M$5*A60),0.2+C60)&lt;$A$5,IF($E$9+$L$5*$H$9*COS(2*PI()*$M$5*A60)&gt;0.2+C60,$E$9+$L$5*$H$9*COS(2*PI()*$M$5*A60),0.2+C60),$A$5)</f>
        <v>1.5799641295433133</v>
      </c>
      <c r="E60" s="7">
        <f t="shared" si="2"/>
        <v>-0.44234001030036296</v>
      </c>
    </row>
    <row r="61" spans="1:5" x14ac:dyDescent="0.3">
      <c r="A61">
        <v>0.49</v>
      </c>
      <c r="B61" s="7">
        <f t="shared" si="0"/>
        <v>1.2872713138516687</v>
      </c>
      <c r="C61" s="7">
        <f t="shared" si="1"/>
        <v>0.68322556403019119</v>
      </c>
      <c r="D61" s="7">
        <f>IF(IF($E$9+$L$5*$H$9*COS(2*PI()*$M$5*A61)&gt;0.2+C61,$E$9+$L$5*$H$9*COS(2*PI()*$M$5*A61),0.2+C61)&lt;$A$5,IF($E$9+$L$5*$H$9*COS(2*PI()*$M$5*A61)&gt;0.2+C61,$E$9+$L$5*$H$9*COS(2*PI()*$M$5*A61),0.2+C61),$A$5)</f>
        <v>1.5691065773297246</v>
      </c>
      <c r="E61" s="7">
        <f t="shared" si="2"/>
        <v>-0.45319756251395171</v>
      </c>
    </row>
    <row r="62" spans="1:5" x14ac:dyDescent="0.3">
      <c r="A62">
        <v>0.5</v>
      </c>
      <c r="B62" s="7">
        <f t="shared" si="0"/>
        <v>1.2880598437202211</v>
      </c>
      <c r="C62" s="7">
        <f t="shared" si="1"/>
        <v>0.68398193839726051</v>
      </c>
      <c r="D62" s="7">
        <f>IF(IF($E$9+$L$5*$H$9*COS(2*PI()*$M$5*A62)&gt;0.2+C62,$E$9+$L$5*$H$9*COS(2*PI()*$M$5*A62),0.2+C62)&lt;$A$5,IF($E$9+$L$5*$H$9*COS(2*PI()*$M$5*A62)&gt;0.2+C62,$E$9+$L$5*$H$9*COS(2*PI()*$M$5*A62),0.2+C62),$A$5)</f>
        <v>1.5654682671502109</v>
      </c>
      <c r="E62" s="7">
        <f t="shared" si="2"/>
        <v>-0.45683587269346537</v>
      </c>
    </row>
    <row r="63" spans="1:5" x14ac:dyDescent="0.3">
      <c r="A63">
        <v>0.51</v>
      </c>
      <c r="B63" s="7">
        <f t="shared" si="0"/>
        <v>1.2872713138516687</v>
      </c>
      <c r="C63" s="7">
        <f t="shared" si="1"/>
        <v>0.68322556403019119</v>
      </c>
      <c r="D63" s="7">
        <f>IF(IF($E$9+$L$5*$H$9*COS(2*PI()*$M$5*A63)&gt;0.2+C63,$E$9+$L$5*$H$9*COS(2*PI()*$M$5*A63),0.2+C63)&lt;$A$5,IF($E$9+$L$5*$H$9*COS(2*PI()*$M$5*A63)&gt;0.2+C63,$E$9+$L$5*$H$9*COS(2*PI()*$M$5*A63),0.2+C63),$A$5)</f>
        <v>1.5691065773297246</v>
      </c>
      <c r="E63" s="7">
        <f t="shared" si="2"/>
        <v>-0.45319756251395171</v>
      </c>
    </row>
    <row r="64" spans="1:5" x14ac:dyDescent="0.3">
      <c r="A64">
        <v>0.52</v>
      </c>
      <c r="B64" s="7">
        <f t="shared" si="0"/>
        <v>1.2849181598330841</v>
      </c>
      <c r="C64" s="7">
        <f t="shared" si="1"/>
        <v>0.68096836940458783</v>
      </c>
      <c r="D64" s="7">
        <f>IF(IF($E$9+$L$5*$H$9*COS(2*PI()*$M$5*A64)&gt;0.2+C64,$E$9+$L$5*$H$9*COS(2*PI()*$M$5*A64),0.2+C64)&lt;$A$5,IF($E$9+$L$5*$H$9*COS(2*PI()*$M$5*A64)&gt;0.2+C64,$E$9+$L$5*$H$9*COS(2*PI()*$M$5*A64),0.2+C64),$A$5)</f>
        <v>1.5799641295433133</v>
      </c>
      <c r="E64" s="7">
        <f t="shared" si="2"/>
        <v>-0.44234001030036296</v>
      </c>
    </row>
    <row r="65" spans="1:5" x14ac:dyDescent="0.3">
      <c r="A65">
        <v>0.53</v>
      </c>
      <c r="B65" s="7">
        <f t="shared" si="0"/>
        <v>1.2810374923090462</v>
      </c>
      <c r="C65" s="7">
        <f t="shared" si="1"/>
        <v>0.67724595182807901</v>
      </c>
      <c r="D65" s="7">
        <f>IF(IF($E$9+$L$5*$H$9*COS(2*PI()*$M$5*A65)&gt;0.2+C65,$E$9+$L$5*$H$9*COS(2*PI()*$M$5*A65),0.2+C65)&lt;$A$5,IF($E$9+$L$5*$H$9*COS(2*PI()*$M$5*A65)&gt;0.2+C65,$E$9+$L$5*$H$9*COS(2*PI()*$M$5*A65),0.2+C65),$A$5)</f>
        <v>1.5978696937065819</v>
      </c>
      <c r="E65" s="7">
        <f t="shared" si="2"/>
        <v>-0.42443444613709436</v>
      </c>
    </row>
    <row r="66" spans="1:5" x14ac:dyDescent="0.3">
      <c r="A66">
        <v>0.54</v>
      </c>
      <c r="B66" s="7">
        <f t="shared" si="0"/>
        <v>1.2756905117246073</v>
      </c>
      <c r="C66" s="7">
        <f t="shared" si="1"/>
        <v>0.67211701604951068</v>
      </c>
      <c r="D66" s="7">
        <f>IF(IF($E$9+$L$5*$H$9*COS(2*PI()*$M$5*A66)&gt;0.2+C66,$E$9+$L$5*$H$9*COS(2*PI()*$M$5*A66),0.2+C66)&lt;$A$5,IF($E$9+$L$5*$H$9*COS(2*PI()*$M$5*A66)&gt;0.2+C66,$E$9+$L$5*$H$9*COS(2*PI()*$M$5*A66),0.2+C66),$A$5)</f>
        <v>1.6225408883764099</v>
      </c>
      <c r="E66" s="7">
        <f t="shared" si="2"/>
        <v>-0.39976325146726643</v>
      </c>
    </row>
    <row r="67" spans="1:5" x14ac:dyDescent="0.3">
      <c r="A67">
        <v>0.55000000000000004</v>
      </c>
      <c r="B67" s="7">
        <f t="shared" si="0"/>
        <v>1.2689615431577157</v>
      </c>
      <c r="C67" s="7">
        <f t="shared" si="1"/>
        <v>0.66566244844998868</v>
      </c>
      <c r="D67" s="7">
        <f>IF(IF($E$9+$L$5*$H$9*COS(2*PI()*$M$5*A67)&gt;0.2+C67,$E$9+$L$5*$H$9*COS(2*PI()*$M$5*A67),0.2+C67)&lt;$A$5,IF($E$9+$L$5*$H$9*COS(2*PI()*$M$5*A67)&gt;0.2+C67,$E$9+$L$5*$H$9*COS(2*PI()*$M$5*A67),0.2+C67),$A$5)</f>
        <v>1.6535886340749966</v>
      </c>
      <c r="E67" s="7">
        <f t="shared" si="2"/>
        <v>-0.36871550576867973</v>
      </c>
    </row>
    <row r="68" spans="1:5" x14ac:dyDescent="0.3">
      <c r="A68">
        <v>0.56000000000000005</v>
      </c>
      <c r="B68" s="7">
        <f t="shared" si="0"/>
        <v>1.2609567064623621</v>
      </c>
      <c r="C68" s="7">
        <f t="shared" si="1"/>
        <v>0.65798404141632916</v>
      </c>
      <c r="D68" s="7">
        <f>IF(IF($E$9+$L$5*$H$9*COS(2*PI()*$M$5*A68)&gt;0.2+C68,$E$9+$L$5*$H$9*COS(2*PI()*$M$5*A68),0.2+C68)&lt;$A$5,IF($E$9+$L$5*$H$9*COS(2*PI()*$M$5*A68)&gt;0.2+C68,$E$9+$L$5*$H$9*COS(2*PI()*$M$5*A68),0.2+C68),$A$5)</f>
        <v>1.690523289305651</v>
      </c>
      <c r="E68" s="7">
        <f t="shared" si="2"/>
        <v>-0.33178085053802531</v>
      </c>
    </row>
    <row r="69" spans="1:5" x14ac:dyDescent="0.3">
      <c r="A69">
        <v>0.56999999999999995</v>
      </c>
      <c r="B69" s="7">
        <f t="shared" si="0"/>
        <v>1.2518022426950901</v>
      </c>
      <c r="C69" s="7">
        <f t="shared" si="1"/>
        <v>0.64920288801431114</v>
      </c>
      <c r="D69" s="7">
        <f>IF(IF($E$9+$L$5*$H$9*COS(2*PI()*$M$5*A69)&gt;0.2+C69,$E$9+$L$5*$H$9*COS(2*PI()*$M$5*A69),0.2+C69)&lt;$A$5,IF($E$9+$L$5*$H$9*COS(2*PI()*$M$5*A69)&gt;0.2+C69,$E$9+$L$5*$H$9*COS(2*PI()*$M$5*A69),0.2+C69),$A$5)</f>
        <v>1.7327623724916918</v>
      </c>
      <c r="E69" s="7">
        <f t="shared" si="2"/>
        <v>-0.28954176735198445</v>
      </c>
    </row>
    <row r="70" spans="1:5" x14ac:dyDescent="0.3">
      <c r="A70">
        <v>0.57999999999999996</v>
      </c>
      <c r="B70" s="7">
        <f t="shared" si="0"/>
        <v>1.2416425232181207</v>
      </c>
      <c r="C70" s="7">
        <f t="shared" si="1"/>
        <v>0.6394574722786911</v>
      </c>
      <c r="D70" s="7">
        <f>IF(IF($E$9+$L$5*$H$9*COS(2*PI()*$M$5*A70)&gt;0.2+C70,$E$9+$L$5*$H$9*COS(2*PI()*$M$5*A70),0.2+C70)&lt;$A$5,IF($E$9+$L$5*$H$9*COS(2*PI()*$M$5*A70)&gt;0.2+C70,$E$9+$L$5*$H$9*COS(2*PI()*$M$5*A70),0.2+C70),$A$5)</f>
        <v>1.7796397480588708</v>
      </c>
      <c r="E70" s="7">
        <f t="shared" si="2"/>
        <v>-0.24266439178480548</v>
      </c>
    </row>
    <row r="71" spans="1:5" x14ac:dyDescent="0.3">
      <c r="A71">
        <v>0.59</v>
      </c>
      <c r="B71" s="7">
        <f t="shared" si="0"/>
        <v>1.2306377728767284</v>
      </c>
      <c r="C71" s="7">
        <f t="shared" si="1"/>
        <v>0.62890148523724876</v>
      </c>
      <c r="D71" s="7">
        <f>IF(IF($E$9+$L$5*$H$9*COS(2*PI()*$M$5*A71)&gt;0.2+C71,$E$9+$L$5*$H$9*COS(2*PI()*$M$5*A71),0.2+C71)&lt;$A$5,IF($E$9+$L$5*$H$9*COS(2*PI()*$M$5*A71)&gt;0.2+C71,$E$9+$L$5*$H$9*COS(2*PI()*$M$5*A71),0.2+C71),$A$5)</f>
        <v>1.8304161317913066</v>
      </c>
      <c r="E71" s="7">
        <f t="shared" si="2"/>
        <v>-0.19188800805236972</v>
      </c>
    </row>
    <row r="72" spans="1:5" x14ac:dyDescent="0.3">
      <c r="A72">
        <v>0.6</v>
      </c>
      <c r="B72" s="7">
        <f t="shared" si="0"/>
        <v>1.2189615431577159</v>
      </c>
      <c r="C72" s="7">
        <f t="shared" si="1"/>
        <v>0.61770140111146898</v>
      </c>
      <c r="D72" s="7">
        <f>IF(IF($E$9+$L$5*$H$9*COS(2*PI()*$M$5*A72)&gt;0.2+C72,$E$9+$L$5*$H$9*COS(2*PI()*$M$5*A72),0.2+C72)&lt;$A$5,IF($E$9+$L$5*$H$9*COS(2*PI()*$M$5*A72)&gt;0.2+C72,$E$9+$L$5*$H$9*COS(2*PI()*$M$5*A72),0.2+C72),$A$5)</f>
        <v>1.8842907497851968</v>
      </c>
      <c r="E72" s="7">
        <f t="shared" si="2"/>
        <v>-0.13801339005847946</v>
      </c>
    </row>
    <row r="73" spans="1:5" x14ac:dyDescent="0.3">
      <c r="A73">
        <v>0.61</v>
      </c>
      <c r="B73" s="7">
        <f t="shared" si="0"/>
        <v>1.2067979751787934</v>
      </c>
      <c r="C73" s="7">
        <f t="shared" si="1"/>
        <v>0.60603385191862102</v>
      </c>
      <c r="D73" s="7">
        <f>IF(IF($E$9+$L$5*$H$9*COS(2*PI()*$M$5*A73)&gt;0.2+C73,$E$9+$L$5*$H$9*COS(2*PI()*$M$5*A73),0.2+C73)&lt;$A$5,IF($E$9+$L$5*$H$9*COS(2*PI()*$M$5*A73)&gt;0.2+C73,$E$9+$L$5*$H$9*COS(2*PI()*$M$5*A73),0.2+C73),$A$5)</f>
        <v>1.9404139671316412</v>
      </c>
      <c r="E73" s="7">
        <f t="shared" si="2"/>
        <v>-8.1890172712035136E-2</v>
      </c>
    </row>
    <row r="74" spans="1:5" x14ac:dyDescent="0.3">
      <c r="A74">
        <v>0.62</v>
      </c>
      <c r="B74" s="7">
        <f t="shared" si="0"/>
        <v>1.1943388956731524</v>
      </c>
      <c r="C74" s="7">
        <f t="shared" si="1"/>
        <v>0.59408284187933236</v>
      </c>
      <c r="D74" s="7">
        <f>IF(IF($E$9+$L$5*$H$9*COS(2*PI()*$M$5*A74)&gt;0.2+C74,$E$9+$L$5*$H$9*COS(2*PI()*$M$5*A74),0.2+C74)&lt;$A$5,IF($E$9+$L$5*$H$9*COS(2*PI()*$M$5*A74)&gt;0.2+C74,$E$9+$L$5*$H$9*COS(2*PI()*$M$5*A74),0.2+C74),$A$5)</f>
        <v>1.9979006871667013</v>
      </c>
      <c r="E74" s="7">
        <f t="shared" si="2"/>
        <v>-2.4403452676974968E-2</v>
      </c>
    </row>
    <row r="75" spans="1:5" x14ac:dyDescent="0.3">
      <c r="A75">
        <v>0.63</v>
      </c>
      <c r="B75" s="7">
        <f t="shared" si="0"/>
        <v>1.1817807917672898</v>
      </c>
      <c r="C75" s="7">
        <f t="shared" si="1"/>
        <v>0.58203684556110979</v>
      </c>
      <c r="D75" s="7">
        <f>IF(IF($E$9+$L$5*$H$9*COS(2*PI()*$M$5*A75)&gt;0.2+C75,$E$9+$L$5*$H$9*COS(2*PI()*$M$5*A75),0.2+C75)&lt;$A$5,IF($E$9+$L$5*$H$9*COS(2*PI()*$M$5*A75)&gt;0.2+C75,$E$9+$L$5*$H$9*COS(2*PI()*$M$5*A75),0.2+C75),$A$5)</f>
        <v>2.0558443099745221</v>
      </c>
      <c r="E75" s="7">
        <f t="shared" si="2"/>
        <v>3.3540170130845759E-2</v>
      </c>
    </row>
    <row r="76" spans="1:5" x14ac:dyDescent="0.3">
      <c r="A76">
        <v>0.64</v>
      </c>
      <c r="B76" s="7">
        <f t="shared" si="0"/>
        <v>1.1693217122616484</v>
      </c>
      <c r="C76" s="7">
        <f t="shared" si="1"/>
        <v>0.57008583552182102</v>
      </c>
      <c r="D76" s="7">
        <f>IF(IF($E$9+$L$5*$H$9*COS(2*PI()*$M$5*A76)&gt;0.2+C76,$E$9+$L$5*$H$9*COS(2*PI()*$M$5*A76),0.2+C76)&lt;$A$5,IF($E$9+$L$5*$H$9*COS(2*PI()*$M$5*A76)&gt;0.2+C76,$E$9+$L$5*$H$9*COS(2*PI()*$M$5*A76),0.2+C76),$A$5)</f>
        <v>2.1133310300095829</v>
      </c>
      <c r="E76" s="7">
        <f t="shared" si="2"/>
        <v>9.1026890165906593E-2</v>
      </c>
    </row>
    <row r="77" spans="1:5" x14ac:dyDescent="0.3">
      <c r="A77">
        <v>0.65</v>
      </c>
      <c r="B77" s="7">
        <f t="shared" ref="B77:B112" si="3">$B$9+$L$5*$I$7/($J$5+$I$7)*COS(2*PI()*$M$5*A77)</f>
        <v>1.1571581442827263</v>
      </c>
      <c r="C77" s="7">
        <f t="shared" ref="C77:C112" si="4">IF($D$9+$L$5/($J$5+$I$7)*(1+$B$5)*$I$5*COS(2*PI()*$M$5*A77)&gt;0,$D$9+$L$5/($J$5+$I$7)*(1+$B$5)*$I$5*COS(2*PI()*$M$5*A77),0)</f>
        <v>0.55841828632897317</v>
      </c>
      <c r="D77" s="7">
        <f>IF(IF($E$9+$L$5*$H$9*COS(2*PI()*$M$5*A77)&gt;0.2+C77,$E$9+$L$5*$H$9*COS(2*PI()*$M$5*A77),0.2+C77)&lt;$A$5,IF($E$9+$L$5*$H$9*COS(2*PI()*$M$5*A77)&gt;0.2+C77,$E$9+$L$5*$H$9*COS(2*PI()*$M$5*A77),0.2+C77),$A$5)</f>
        <v>2.1694542473560268</v>
      </c>
      <c r="E77" s="7">
        <f t="shared" ref="E77:E112" si="5">D77-AVERAGE(D$12:D$112)</f>
        <v>0.14715010751235047</v>
      </c>
    </row>
    <row r="78" spans="1:5" x14ac:dyDescent="0.3">
      <c r="A78">
        <v>0.66</v>
      </c>
      <c r="B78" s="7">
        <f t="shared" si="3"/>
        <v>1.1454819145637136</v>
      </c>
      <c r="C78" s="7">
        <f t="shared" si="4"/>
        <v>0.54721820220319328</v>
      </c>
      <c r="D78" s="7">
        <f>IF(IF($E$9+$L$5*$H$9*COS(2*PI()*$M$5*A78)&gt;0.2+C78,$E$9+$L$5*$H$9*COS(2*PI()*$M$5*A78),0.2+C78)&lt;$A$5,IF($E$9+$L$5*$H$9*COS(2*PI()*$M$5*A78)&gt;0.2+C78,$E$9+$L$5*$H$9*COS(2*PI()*$M$5*A78),0.2+C78),$A$5)</f>
        <v>2.2233288653499175</v>
      </c>
      <c r="E78" s="7">
        <f t="shared" si="5"/>
        <v>0.20102472550624118</v>
      </c>
    </row>
    <row r="79" spans="1:5" x14ac:dyDescent="0.3">
      <c r="A79">
        <v>0.67</v>
      </c>
      <c r="B79" s="7">
        <f t="shared" si="3"/>
        <v>1.1344771642223213</v>
      </c>
      <c r="C79" s="7">
        <f t="shared" si="4"/>
        <v>0.53666221516175105</v>
      </c>
      <c r="D79" s="7">
        <f>IF(IF($E$9+$L$5*$H$9*COS(2*PI()*$M$5*A79)&gt;0.2+C79,$E$9+$L$5*$H$9*COS(2*PI()*$M$5*A79),0.2+C79)&lt;$A$5,IF($E$9+$L$5*$H$9*COS(2*PI()*$M$5*A79)&gt;0.2+C79,$E$9+$L$5*$H$9*COS(2*PI()*$M$5*A79),0.2+C79),$A$5)</f>
        <v>2.2741052490823526</v>
      </c>
      <c r="E79" s="7">
        <f t="shared" si="5"/>
        <v>0.25180110923867627</v>
      </c>
    </row>
    <row r="80" spans="1:5" x14ac:dyDescent="0.3">
      <c r="A80">
        <v>0.68</v>
      </c>
      <c r="B80" s="7">
        <f t="shared" si="3"/>
        <v>1.1243174447453519</v>
      </c>
      <c r="C80" s="7">
        <f t="shared" si="4"/>
        <v>0.52691679942613079</v>
      </c>
      <c r="D80" s="7">
        <f>IF(IF($E$9+$L$5*$H$9*COS(2*PI()*$M$5*A80)&gt;0.2+C80,$E$9+$L$5*$H$9*COS(2*PI()*$M$5*A80),0.2+C80)&lt;$A$5,IF($E$9+$L$5*$H$9*COS(2*PI()*$M$5*A80)&gt;0.2+C80,$E$9+$L$5*$H$9*COS(2*PI()*$M$5*A80),0.2+C80),$A$5)</f>
        <v>2.320982624649532</v>
      </c>
      <c r="E80" s="7">
        <f t="shared" si="5"/>
        <v>0.29867848480585568</v>
      </c>
    </row>
    <row r="81" spans="1:5" x14ac:dyDescent="0.3">
      <c r="A81">
        <v>0.69</v>
      </c>
      <c r="B81" s="7">
        <f t="shared" si="3"/>
        <v>1.1151629809780799</v>
      </c>
      <c r="C81" s="7">
        <f t="shared" si="4"/>
        <v>0.51813564602411288</v>
      </c>
      <c r="D81" s="7">
        <f>IF(IF($E$9+$L$5*$H$9*COS(2*PI()*$M$5*A81)&gt;0.2+C81,$E$9+$L$5*$H$9*COS(2*PI()*$M$5*A81),0.2+C81)&lt;$A$5,IF($E$9+$L$5*$H$9*COS(2*PI()*$M$5*A81)&gt;0.2+C81,$E$9+$L$5*$H$9*COS(2*PI()*$M$5*A81),0.2+C81),$A$5)</f>
        <v>2.3632217078355726</v>
      </c>
      <c r="E81" s="7">
        <f t="shared" si="5"/>
        <v>0.34091756799189632</v>
      </c>
    </row>
    <row r="82" spans="1:5" x14ac:dyDescent="0.3">
      <c r="A82">
        <v>0.7</v>
      </c>
      <c r="B82" s="7">
        <f t="shared" si="3"/>
        <v>1.1071581442827263</v>
      </c>
      <c r="C82" s="7">
        <f t="shared" si="4"/>
        <v>0.51045723899045337</v>
      </c>
      <c r="D82" s="7">
        <f>IF(IF($E$9+$L$5*$H$9*COS(2*PI()*$M$5*A82)&gt;0.2+C82,$E$9+$L$5*$H$9*COS(2*PI()*$M$5*A82),0.2+C82)&lt;$A$5,IF($E$9+$L$5*$H$9*COS(2*PI()*$M$5*A82)&gt;0.2+C82,$E$9+$L$5*$H$9*COS(2*PI()*$M$5*A82),0.2+C82),$A$5)</f>
        <v>2.4001563630662273</v>
      </c>
      <c r="E82" s="7">
        <f t="shared" si="5"/>
        <v>0.37785222322255096</v>
      </c>
    </row>
    <row r="83" spans="1:5" x14ac:dyDescent="0.3">
      <c r="A83">
        <v>0.71</v>
      </c>
      <c r="B83" s="7">
        <f t="shared" si="3"/>
        <v>1.1004291757158347</v>
      </c>
      <c r="C83" s="7">
        <f t="shared" si="4"/>
        <v>0.50400267139093136</v>
      </c>
      <c r="D83" s="7">
        <f>IF(IF($E$9+$L$5*$H$9*COS(2*PI()*$M$5*A83)&gt;0.2+C83,$E$9+$L$5*$H$9*COS(2*PI()*$M$5*A83),0.2+C83)&lt;$A$5,IF($E$9+$L$5*$H$9*COS(2*PI()*$M$5*A83)&gt;0.2+C83,$E$9+$L$5*$H$9*COS(2*PI()*$M$5*A83),0.2+C83),$A$5)</f>
        <v>2.4312041087648137</v>
      </c>
      <c r="E83" s="7">
        <f t="shared" si="5"/>
        <v>0.40889996892113745</v>
      </c>
    </row>
    <row r="84" spans="1:5" x14ac:dyDescent="0.3">
      <c r="A84">
        <v>0.72</v>
      </c>
      <c r="B84" s="7">
        <f t="shared" si="3"/>
        <v>1.0950821951313958</v>
      </c>
      <c r="C84" s="7">
        <f t="shared" si="4"/>
        <v>0.49887373561236303</v>
      </c>
      <c r="D84" s="7">
        <f>IF(IF($E$9+$L$5*$H$9*COS(2*PI()*$M$5*A84)&gt;0.2+C84,$E$9+$L$5*$H$9*COS(2*PI()*$M$5*A84),0.2+C84)&lt;$A$5,IF($E$9+$L$5*$H$9*COS(2*PI()*$M$5*A84)&gt;0.2+C84,$E$9+$L$5*$H$9*COS(2*PI()*$M$5*A84),0.2+C84),$A$5)</f>
        <v>2.4558753034346421</v>
      </c>
      <c r="E84" s="7">
        <f t="shared" si="5"/>
        <v>0.43357116359096581</v>
      </c>
    </row>
    <row r="85" spans="1:5" x14ac:dyDescent="0.3">
      <c r="A85">
        <v>0.73</v>
      </c>
      <c r="B85" s="7">
        <f t="shared" si="3"/>
        <v>1.0912015276073579</v>
      </c>
      <c r="C85" s="7">
        <f t="shared" si="4"/>
        <v>0.49515131803585422</v>
      </c>
      <c r="D85" s="7">
        <f>IF(IF($E$9+$L$5*$H$9*COS(2*PI()*$M$5*A85)&gt;0.2+C85,$E$9+$L$5*$H$9*COS(2*PI()*$M$5*A85),0.2+C85)&lt;$A$5,IF($E$9+$L$5*$H$9*COS(2*PI()*$M$5*A85)&gt;0.2+C85,$E$9+$L$5*$H$9*COS(2*PI()*$M$5*A85),0.2+C85),$A$5)</f>
        <v>2.4737808675979105</v>
      </c>
      <c r="E85" s="7">
        <f t="shared" si="5"/>
        <v>0.4514767277542342</v>
      </c>
    </row>
    <row r="86" spans="1:5" x14ac:dyDescent="0.3">
      <c r="A86">
        <v>0.74</v>
      </c>
      <c r="B86" s="7">
        <f t="shared" si="3"/>
        <v>1.0888483735887733</v>
      </c>
      <c r="C86" s="7">
        <f t="shared" si="4"/>
        <v>0.49289412341025085</v>
      </c>
      <c r="D86" s="7">
        <f>IF(IF($E$9+$L$5*$H$9*COS(2*PI()*$M$5*A86)&gt;0.2+C86,$E$9+$L$5*$H$9*COS(2*PI()*$M$5*A86),0.2+C86)&lt;$A$5,IF($E$9+$L$5*$H$9*COS(2*PI()*$M$5*A86)&gt;0.2+C86,$E$9+$L$5*$H$9*COS(2*PI()*$M$5*A86),0.2+C86),$A$5)</f>
        <v>2.4846384198114992</v>
      </c>
      <c r="E86" s="7">
        <f t="shared" si="5"/>
        <v>0.46233427996782295</v>
      </c>
    </row>
    <row r="87" spans="1:5" x14ac:dyDescent="0.3">
      <c r="A87">
        <v>0.75</v>
      </c>
      <c r="B87" s="7">
        <f t="shared" si="3"/>
        <v>1.0880598437202209</v>
      </c>
      <c r="C87" s="7">
        <f t="shared" si="4"/>
        <v>0.49213774904318147</v>
      </c>
      <c r="D87" s="7">
        <f>IF(IF($E$9+$L$5*$H$9*COS(2*PI()*$M$5*A87)&gt;0.2+C87,$E$9+$L$5*$H$9*COS(2*PI()*$M$5*A87),0.2+C87)&lt;$A$5,IF($E$9+$L$5*$H$9*COS(2*PI()*$M$5*A87)&gt;0.2+C87,$E$9+$L$5*$H$9*COS(2*PI()*$M$5*A87),0.2+C87),$A$5)</f>
        <v>2.4882767299910129</v>
      </c>
      <c r="E87" s="7">
        <f t="shared" si="5"/>
        <v>0.46597259014733661</v>
      </c>
    </row>
    <row r="88" spans="1:5" x14ac:dyDescent="0.3">
      <c r="A88">
        <v>0.76</v>
      </c>
      <c r="B88" s="7">
        <f t="shared" si="3"/>
        <v>1.0888483735887733</v>
      </c>
      <c r="C88" s="7">
        <f t="shared" si="4"/>
        <v>0.49289412341025085</v>
      </c>
      <c r="D88" s="7">
        <f>IF(IF($E$9+$L$5*$H$9*COS(2*PI()*$M$5*A88)&gt;0.2+C88,$E$9+$L$5*$H$9*COS(2*PI()*$M$5*A88),0.2+C88)&lt;$A$5,IF($E$9+$L$5*$H$9*COS(2*PI()*$M$5*A88)&gt;0.2+C88,$E$9+$L$5*$H$9*COS(2*PI()*$M$5*A88),0.2+C88),$A$5)</f>
        <v>2.4846384198114992</v>
      </c>
      <c r="E88" s="7">
        <f t="shared" si="5"/>
        <v>0.46233427996782295</v>
      </c>
    </row>
    <row r="89" spans="1:5" x14ac:dyDescent="0.3">
      <c r="A89">
        <v>0.77</v>
      </c>
      <c r="B89" s="7">
        <f t="shared" si="3"/>
        <v>1.0912015276073579</v>
      </c>
      <c r="C89" s="7">
        <f t="shared" si="4"/>
        <v>0.49515131803585422</v>
      </c>
      <c r="D89" s="7">
        <f>IF(IF($E$9+$L$5*$H$9*COS(2*PI()*$M$5*A89)&gt;0.2+C89,$E$9+$L$5*$H$9*COS(2*PI()*$M$5*A89),0.2+C89)&lt;$A$5,IF($E$9+$L$5*$H$9*COS(2*PI()*$M$5*A89)&gt;0.2+C89,$E$9+$L$5*$H$9*COS(2*PI()*$M$5*A89),0.2+C89),$A$5)</f>
        <v>2.4737808675979105</v>
      </c>
      <c r="E89" s="7">
        <f t="shared" si="5"/>
        <v>0.4514767277542342</v>
      </c>
    </row>
    <row r="90" spans="1:5" x14ac:dyDescent="0.3">
      <c r="A90">
        <v>0.78</v>
      </c>
      <c r="B90" s="7">
        <f t="shared" si="3"/>
        <v>1.0950821951313958</v>
      </c>
      <c r="C90" s="7">
        <f t="shared" si="4"/>
        <v>0.49887373561236303</v>
      </c>
      <c r="D90" s="7">
        <f>IF(IF($E$9+$L$5*$H$9*COS(2*PI()*$M$5*A90)&gt;0.2+C90,$E$9+$L$5*$H$9*COS(2*PI()*$M$5*A90),0.2+C90)&lt;$A$5,IF($E$9+$L$5*$H$9*COS(2*PI()*$M$5*A90)&gt;0.2+C90,$E$9+$L$5*$H$9*COS(2*PI()*$M$5*A90),0.2+C90),$A$5)</f>
        <v>2.4558753034346421</v>
      </c>
      <c r="E90" s="7">
        <f t="shared" si="5"/>
        <v>0.43357116359096581</v>
      </c>
    </row>
    <row r="91" spans="1:5" x14ac:dyDescent="0.3">
      <c r="A91">
        <v>0.79</v>
      </c>
      <c r="B91" s="7">
        <f t="shared" si="3"/>
        <v>1.1004291757158347</v>
      </c>
      <c r="C91" s="7">
        <f t="shared" si="4"/>
        <v>0.50400267139093136</v>
      </c>
      <c r="D91" s="7">
        <f>IF(IF($E$9+$L$5*$H$9*COS(2*PI()*$M$5*A91)&gt;0.2+C91,$E$9+$L$5*$H$9*COS(2*PI()*$M$5*A91),0.2+C91)&lt;$A$5,IF($E$9+$L$5*$H$9*COS(2*PI()*$M$5*A91)&gt;0.2+C91,$E$9+$L$5*$H$9*COS(2*PI()*$M$5*A91),0.2+C91),$A$5)</f>
        <v>2.4312041087648142</v>
      </c>
      <c r="E91" s="7">
        <f t="shared" si="5"/>
        <v>0.40889996892113789</v>
      </c>
    </row>
    <row r="92" spans="1:5" x14ac:dyDescent="0.3">
      <c r="A92">
        <v>0.8</v>
      </c>
      <c r="B92" s="7">
        <f t="shared" si="3"/>
        <v>1.1071581442827263</v>
      </c>
      <c r="C92" s="7">
        <f t="shared" si="4"/>
        <v>0.51045723899045337</v>
      </c>
      <c r="D92" s="7">
        <f>IF(IF($E$9+$L$5*$H$9*COS(2*PI()*$M$5*A92)&gt;0.2+C92,$E$9+$L$5*$H$9*COS(2*PI()*$M$5*A92),0.2+C92)&lt;$A$5,IF($E$9+$L$5*$H$9*COS(2*PI()*$M$5*A92)&gt;0.2+C92,$E$9+$L$5*$H$9*COS(2*PI()*$M$5*A92),0.2+C92),$A$5)</f>
        <v>2.4001563630662277</v>
      </c>
      <c r="E92" s="7">
        <f t="shared" si="5"/>
        <v>0.37785222322255141</v>
      </c>
    </row>
    <row r="93" spans="1:5" x14ac:dyDescent="0.3">
      <c r="A93">
        <v>0.81</v>
      </c>
      <c r="B93" s="7">
        <f t="shared" si="3"/>
        <v>1.1151629809780799</v>
      </c>
      <c r="C93" s="7">
        <f t="shared" si="4"/>
        <v>0.51813564602411288</v>
      </c>
      <c r="D93" s="7">
        <f>IF(IF($E$9+$L$5*$H$9*COS(2*PI()*$M$5*A93)&gt;0.2+C93,$E$9+$L$5*$H$9*COS(2*PI()*$M$5*A93),0.2+C93)&lt;$A$5,IF($E$9+$L$5*$H$9*COS(2*PI()*$M$5*A93)&gt;0.2+C93,$E$9+$L$5*$H$9*COS(2*PI()*$M$5*A93),0.2+C93),$A$5)</f>
        <v>2.3632217078355726</v>
      </c>
      <c r="E93" s="7">
        <f t="shared" si="5"/>
        <v>0.34091756799189632</v>
      </c>
    </row>
    <row r="94" spans="1:5" x14ac:dyDescent="0.3">
      <c r="A94">
        <v>0.82</v>
      </c>
      <c r="B94" s="7">
        <f t="shared" si="3"/>
        <v>1.1243174447453519</v>
      </c>
      <c r="C94" s="7">
        <f t="shared" si="4"/>
        <v>0.52691679942613079</v>
      </c>
      <c r="D94" s="7">
        <f>IF(IF($E$9+$L$5*$H$9*COS(2*PI()*$M$5*A94)&gt;0.2+C94,$E$9+$L$5*$H$9*COS(2*PI()*$M$5*A94),0.2+C94)&lt;$A$5,IF($E$9+$L$5*$H$9*COS(2*PI()*$M$5*A94)&gt;0.2+C94,$E$9+$L$5*$H$9*COS(2*PI()*$M$5*A94),0.2+C94),$A$5)</f>
        <v>2.3209826246495324</v>
      </c>
      <c r="E94" s="7">
        <f t="shared" si="5"/>
        <v>0.29867848480585613</v>
      </c>
    </row>
    <row r="95" spans="1:5" x14ac:dyDescent="0.3">
      <c r="A95">
        <v>0.83</v>
      </c>
      <c r="B95" s="7">
        <f t="shared" si="3"/>
        <v>1.1344771642223213</v>
      </c>
      <c r="C95" s="7">
        <f t="shared" si="4"/>
        <v>0.53666221516175094</v>
      </c>
      <c r="D95" s="7">
        <f>IF(IF($E$9+$L$5*$H$9*COS(2*PI()*$M$5*A95)&gt;0.2+C95,$E$9+$L$5*$H$9*COS(2*PI()*$M$5*A95),0.2+C95)&lt;$A$5,IF($E$9+$L$5*$H$9*COS(2*PI()*$M$5*A95)&gt;0.2+C95,$E$9+$L$5*$H$9*COS(2*PI()*$M$5*A95),0.2+C95),$A$5)</f>
        <v>2.274105249082353</v>
      </c>
      <c r="E95" s="7">
        <f t="shared" si="5"/>
        <v>0.25180110923867671</v>
      </c>
    </row>
    <row r="96" spans="1:5" x14ac:dyDescent="0.3">
      <c r="A96">
        <v>0.84</v>
      </c>
      <c r="B96" s="7">
        <f t="shared" si="3"/>
        <v>1.1454819145637136</v>
      </c>
      <c r="C96" s="7">
        <f t="shared" si="4"/>
        <v>0.54721820220319317</v>
      </c>
      <c r="D96" s="7">
        <f>IF(IF($E$9+$L$5*$H$9*COS(2*PI()*$M$5*A96)&gt;0.2+C96,$E$9+$L$5*$H$9*COS(2*PI()*$M$5*A96),0.2+C96)&lt;$A$5,IF($E$9+$L$5*$H$9*COS(2*PI()*$M$5*A96)&gt;0.2+C96,$E$9+$L$5*$H$9*COS(2*PI()*$M$5*A96),0.2+C96),$A$5)</f>
        <v>2.2233288653499179</v>
      </c>
      <c r="E96" s="7">
        <f t="shared" si="5"/>
        <v>0.20102472550624162</v>
      </c>
    </row>
    <row r="97" spans="1:5" x14ac:dyDescent="0.3">
      <c r="A97">
        <v>0.85</v>
      </c>
      <c r="B97" s="7">
        <f t="shared" si="3"/>
        <v>1.1571581442827261</v>
      </c>
      <c r="C97" s="7">
        <f t="shared" si="4"/>
        <v>0.55841828632897306</v>
      </c>
      <c r="D97" s="7">
        <f>IF(IF($E$9+$L$5*$H$9*COS(2*PI()*$M$5*A97)&gt;0.2+C97,$E$9+$L$5*$H$9*COS(2*PI()*$M$5*A97),0.2+C97)&lt;$A$5,IF($E$9+$L$5*$H$9*COS(2*PI()*$M$5*A97)&gt;0.2+C97,$E$9+$L$5*$H$9*COS(2*PI()*$M$5*A97),0.2+C97),$A$5)</f>
        <v>2.1694542473560272</v>
      </c>
      <c r="E97" s="7">
        <f t="shared" si="5"/>
        <v>0.14715010751235091</v>
      </c>
    </row>
    <row r="98" spans="1:5" x14ac:dyDescent="0.3">
      <c r="A98">
        <v>0.86</v>
      </c>
      <c r="B98" s="7">
        <f t="shared" si="3"/>
        <v>1.1693217122616484</v>
      </c>
      <c r="C98" s="7">
        <f t="shared" si="4"/>
        <v>0.57008583552182091</v>
      </c>
      <c r="D98" s="7">
        <f>IF(IF($E$9+$L$5*$H$9*COS(2*PI()*$M$5*A98)&gt;0.2+C98,$E$9+$L$5*$H$9*COS(2*PI()*$M$5*A98),0.2+C98)&lt;$A$5,IF($E$9+$L$5*$H$9*COS(2*PI()*$M$5*A98)&gt;0.2+C98,$E$9+$L$5*$H$9*COS(2*PI()*$M$5*A98),0.2+C98),$A$5)</f>
        <v>2.1133310300095829</v>
      </c>
      <c r="E98" s="7">
        <f t="shared" si="5"/>
        <v>9.1026890165906593E-2</v>
      </c>
    </row>
    <row r="99" spans="1:5" x14ac:dyDescent="0.3">
      <c r="A99">
        <v>0.87</v>
      </c>
      <c r="B99" s="7">
        <f t="shared" si="3"/>
        <v>1.1817807917672896</v>
      </c>
      <c r="C99" s="7">
        <f t="shared" si="4"/>
        <v>0.58203684556110968</v>
      </c>
      <c r="D99" s="7">
        <f>IF(IF($E$9+$L$5*$H$9*COS(2*PI()*$M$5*A99)&gt;0.2+C99,$E$9+$L$5*$H$9*COS(2*PI()*$M$5*A99),0.2+C99)&lt;$A$5,IF($E$9+$L$5*$H$9*COS(2*PI()*$M$5*A99)&gt;0.2+C99,$E$9+$L$5*$H$9*COS(2*PI()*$M$5*A99),0.2+C99),$A$5)</f>
        <v>2.0558443099745225</v>
      </c>
      <c r="E99" s="7">
        <f t="shared" si="5"/>
        <v>3.3540170130846203E-2</v>
      </c>
    </row>
    <row r="100" spans="1:5" x14ac:dyDescent="0.3">
      <c r="A100">
        <v>0.88</v>
      </c>
      <c r="B100" s="7">
        <f t="shared" si="3"/>
        <v>1.1943388956731522</v>
      </c>
      <c r="C100" s="7">
        <f t="shared" si="4"/>
        <v>0.59408284187933225</v>
      </c>
      <c r="D100" s="7">
        <f>IF(IF($E$9+$L$5*$H$9*COS(2*PI()*$M$5*A100)&gt;0.2+C100,$E$9+$L$5*$H$9*COS(2*PI()*$M$5*A100),0.2+C100)&lt;$A$5,IF($E$9+$L$5*$H$9*COS(2*PI()*$M$5*A100)&gt;0.2+C100,$E$9+$L$5*$H$9*COS(2*PI()*$M$5*A100),0.2+C100),$A$5)</f>
        <v>1.9979006871667018</v>
      </c>
      <c r="E100" s="7">
        <f t="shared" si="5"/>
        <v>-2.4403452676974524E-2</v>
      </c>
    </row>
    <row r="101" spans="1:5" x14ac:dyDescent="0.3">
      <c r="A101">
        <v>0.89</v>
      </c>
      <c r="B101" s="7">
        <f t="shared" si="3"/>
        <v>1.2067979751787934</v>
      </c>
      <c r="C101" s="7">
        <f t="shared" si="4"/>
        <v>0.60603385191862102</v>
      </c>
      <c r="D101" s="7">
        <f>IF(IF($E$9+$L$5*$H$9*COS(2*PI()*$M$5*A101)&gt;0.2+C101,$E$9+$L$5*$H$9*COS(2*PI()*$M$5*A101),0.2+C101)&lt;$A$5,IF($E$9+$L$5*$H$9*COS(2*PI()*$M$5*A101)&gt;0.2+C101,$E$9+$L$5*$H$9*COS(2*PI()*$M$5*A101),0.2+C101),$A$5)</f>
        <v>1.9404139671316412</v>
      </c>
      <c r="E101" s="7">
        <f t="shared" si="5"/>
        <v>-8.1890172712035136E-2</v>
      </c>
    </row>
    <row r="102" spans="1:5" x14ac:dyDescent="0.3">
      <c r="A102">
        <v>0.9</v>
      </c>
      <c r="B102" s="7">
        <f t="shared" si="3"/>
        <v>1.2189615431577157</v>
      </c>
      <c r="C102" s="7">
        <f t="shared" si="4"/>
        <v>0.61770140111146887</v>
      </c>
      <c r="D102" s="7">
        <f>IF(IF($E$9+$L$5*$H$9*COS(2*PI()*$M$5*A102)&gt;0.2+C102,$E$9+$L$5*$H$9*COS(2*PI()*$M$5*A102),0.2+C102)&lt;$A$5,IF($E$9+$L$5*$H$9*COS(2*PI()*$M$5*A102)&gt;0.2+C102,$E$9+$L$5*$H$9*COS(2*PI()*$M$5*A102),0.2+C102),$A$5)</f>
        <v>1.8842907497851971</v>
      </c>
      <c r="E102" s="7">
        <f t="shared" si="5"/>
        <v>-0.13801339005847924</v>
      </c>
    </row>
    <row r="103" spans="1:5" x14ac:dyDescent="0.3">
      <c r="A103">
        <v>0.91</v>
      </c>
      <c r="B103" s="7">
        <f t="shared" si="3"/>
        <v>1.2306377728767284</v>
      </c>
      <c r="C103" s="7">
        <f t="shared" si="4"/>
        <v>0.62890148523724876</v>
      </c>
      <c r="D103" s="7">
        <f>IF(IF($E$9+$L$5*$H$9*COS(2*PI()*$M$5*A103)&gt;0.2+C103,$E$9+$L$5*$H$9*COS(2*PI()*$M$5*A103),0.2+C103)&lt;$A$5,IF($E$9+$L$5*$H$9*COS(2*PI()*$M$5*A103)&gt;0.2+C103,$E$9+$L$5*$H$9*COS(2*PI()*$M$5*A103),0.2+C103),$A$5)</f>
        <v>1.8304161317913064</v>
      </c>
      <c r="E103" s="7">
        <f t="shared" si="5"/>
        <v>-0.19188800805236994</v>
      </c>
    </row>
    <row r="104" spans="1:5" x14ac:dyDescent="0.3">
      <c r="A104">
        <v>0.92</v>
      </c>
      <c r="B104" s="7">
        <f t="shared" si="3"/>
        <v>1.2416425232181207</v>
      </c>
      <c r="C104" s="7">
        <f t="shared" si="4"/>
        <v>0.63945747227869099</v>
      </c>
      <c r="D104" s="7">
        <f>IF(IF($E$9+$L$5*$H$9*COS(2*PI()*$M$5*A104)&gt;0.2+C104,$E$9+$L$5*$H$9*COS(2*PI()*$M$5*A104),0.2+C104)&lt;$A$5,IF($E$9+$L$5*$H$9*COS(2*PI()*$M$5*A104)&gt;0.2+C104,$E$9+$L$5*$H$9*COS(2*PI()*$M$5*A104),0.2+C104),$A$5)</f>
        <v>1.7796397480588713</v>
      </c>
      <c r="E104" s="7">
        <f t="shared" si="5"/>
        <v>-0.24266439178480503</v>
      </c>
    </row>
    <row r="105" spans="1:5" x14ac:dyDescent="0.3">
      <c r="A105">
        <v>0.93</v>
      </c>
      <c r="B105" s="7">
        <f t="shared" si="3"/>
        <v>1.2518022426950901</v>
      </c>
      <c r="C105" s="7">
        <f t="shared" si="4"/>
        <v>0.64920288801431114</v>
      </c>
      <c r="D105" s="7">
        <f>IF(IF($E$9+$L$5*$H$9*COS(2*PI()*$M$5*A105)&gt;0.2+C105,$E$9+$L$5*$H$9*COS(2*PI()*$M$5*A105),0.2+C105)&lt;$A$5,IF($E$9+$L$5*$H$9*COS(2*PI()*$M$5*A105)&gt;0.2+C105,$E$9+$L$5*$H$9*COS(2*PI()*$M$5*A105),0.2+C105),$A$5)</f>
        <v>1.7327623724916918</v>
      </c>
      <c r="E105" s="7">
        <f t="shared" si="5"/>
        <v>-0.28954176735198445</v>
      </c>
    </row>
    <row r="106" spans="1:5" x14ac:dyDescent="0.3">
      <c r="A106">
        <v>0.94</v>
      </c>
      <c r="B106" s="7">
        <f t="shared" si="3"/>
        <v>1.2609567064623621</v>
      </c>
      <c r="C106" s="7">
        <f t="shared" si="4"/>
        <v>0.65798404141632916</v>
      </c>
      <c r="D106" s="7">
        <f>IF(IF($E$9+$L$5*$H$9*COS(2*PI()*$M$5*A106)&gt;0.2+C106,$E$9+$L$5*$H$9*COS(2*PI()*$M$5*A106),0.2+C106)&lt;$A$5,IF($E$9+$L$5*$H$9*COS(2*PI()*$M$5*A106)&gt;0.2+C106,$E$9+$L$5*$H$9*COS(2*PI()*$M$5*A106),0.2+C106),$A$5)</f>
        <v>1.6905232893056512</v>
      </c>
      <c r="E106" s="7">
        <f t="shared" si="5"/>
        <v>-0.33178085053802508</v>
      </c>
    </row>
    <row r="107" spans="1:5" x14ac:dyDescent="0.3">
      <c r="A107">
        <v>0.95</v>
      </c>
      <c r="B107" s="7">
        <f t="shared" si="3"/>
        <v>1.2689615431577157</v>
      </c>
      <c r="C107" s="7">
        <f t="shared" si="4"/>
        <v>0.66566244844998868</v>
      </c>
      <c r="D107" s="7">
        <f>IF(IF($E$9+$L$5*$H$9*COS(2*PI()*$M$5*A107)&gt;0.2+C107,$E$9+$L$5*$H$9*COS(2*PI()*$M$5*A107),0.2+C107)&lt;$A$5,IF($E$9+$L$5*$H$9*COS(2*PI()*$M$5*A107)&gt;0.2+C107,$E$9+$L$5*$H$9*COS(2*PI()*$M$5*A107),0.2+C107),$A$5)</f>
        <v>1.6535886340749966</v>
      </c>
      <c r="E107" s="7">
        <f t="shared" si="5"/>
        <v>-0.36871550576867973</v>
      </c>
    </row>
    <row r="108" spans="1:5" x14ac:dyDescent="0.3">
      <c r="A108">
        <v>0.96</v>
      </c>
      <c r="B108" s="7">
        <f t="shared" si="3"/>
        <v>1.2756905117246073</v>
      </c>
      <c r="C108" s="7">
        <f t="shared" si="4"/>
        <v>0.67211701604951068</v>
      </c>
      <c r="D108" s="7">
        <f>IF(IF($E$9+$L$5*$H$9*COS(2*PI()*$M$5*A108)&gt;0.2+C108,$E$9+$L$5*$H$9*COS(2*PI()*$M$5*A108),0.2+C108)&lt;$A$5,IF($E$9+$L$5*$H$9*COS(2*PI()*$M$5*A108)&gt;0.2+C108,$E$9+$L$5*$H$9*COS(2*PI()*$M$5*A108),0.2+C108),$A$5)</f>
        <v>1.6225408883764101</v>
      </c>
      <c r="E108" s="7">
        <f t="shared" si="5"/>
        <v>-0.39976325146726621</v>
      </c>
    </row>
    <row r="109" spans="1:5" x14ac:dyDescent="0.3">
      <c r="A109">
        <v>0.97</v>
      </c>
      <c r="B109" s="7">
        <f t="shared" si="3"/>
        <v>1.2810374923090462</v>
      </c>
      <c r="C109" s="7">
        <f t="shared" si="4"/>
        <v>0.67724595182807901</v>
      </c>
      <c r="D109" s="7">
        <f>IF(IF($E$9+$L$5*$H$9*COS(2*PI()*$M$5*A109)&gt;0.2+C109,$E$9+$L$5*$H$9*COS(2*PI()*$M$5*A109),0.2+C109)&lt;$A$5,IF($E$9+$L$5*$H$9*COS(2*PI()*$M$5*A109)&gt;0.2+C109,$E$9+$L$5*$H$9*COS(2*PI()*$M$5*A109),0.2+C109),$A$5)</f>
        <v>1.5978696937065819</v>
      </c>
      <c r="E109" s="7">
        <f t="shared" si="5"/>
        <v>-0.42443444613709436</v>
      </c>
    </row>
    <row r="110" spans="1:5" x14ac:dyDescent="0.3">
      <c r="A110">
        <v>0.98</v>
      </c>
      <c r="B110" s="7">
        <f t="shared" si="3"/>
        <v>1.2849181598330841</v>
      </c>
      <c r="C110" s="7">
        <f t="shared" si="4"/>
        <v>0.68096836940458783</v>
      </c>
      <c r="D110" s="7">
        <f>IF(IF($E$9+$L$5*$H$9*COS(2*PI()*$M$5*A110)&gt;0.2+C110,$E$9+$L$5*$H$9*COS(2*PI()*$M$5*A110),0.2+C110)&lt;$A$5,IF($E$9+$L$5*$H$9*COS(2*PI()*$M$5*A110)&gt;0.2+C110,$E$9+$L$5*$H$9*COS(2*PI()*$M$5*A110),0.2+C110),$A$5)</f>
        <v>1.5799641295433133</v>
      </c>
      <c r="E110" s="7">
        <f t="shared" si="5"/>
        <v>-0.44234001030036296</v>
      </c>
    </row>
    <row r="111" spans="1:5" x14ac:dyDescent="0.3">
      <c r="A111">
        <v>0.99</v>
      </c>
      <c r="B111" s="7">
        <f t="shared" si="3"/>
        <v>1.2872713138516687</v>
      </c>
      <c r="C111" s="7">
        <f t="shared" si="4"/>
        <v>0.68322556403019119</v>
      </c>
      <c r="D111" s="7">
        <f>IF(IF($E$9+$L$5*$H$9*COS(2*PI()*$M$5*A111)&gt;0.2+C111,$E$9+$L$5*$H$9*COS(2*PI()*$M$5*A111),0.2+C111)&lt;$A$5,IF($E$9+$L$5*$H$9*COS(2*PI()*$M$5*A111)&gt;0.2+C111,$E$9+$L$5*$H$9*COS(2*PI()*$M$5*A111),0.2+C111),$A$5)</f>
        <v>1.5691065773297246</v>
      </c>
      <c r="E111" s="7">
        <f t="shared" si="5"/>
        <v>-0.45319756251395171</v>
      </c>
    </row>
    <row r="112" spans="1:5" x14ac:dyDescent="0.3">
      <c r="A112">
        <v>1</v>
      </c>
      <c r="B112" s="7">
        <f t="shared" si="3"/>
        <v>1.2880598437202211</v>
      </c>
      <c r="C112" s="7">
        <f t="shared" si="4"/>
        <v>0.68398193839726051</v>
      </c>
      <c r="D112" s="7">
        <f>IF(IF($E$9+$L$5*$H$9*COS(2*PI()*$M$5*A112)&gt;0.2+C112,$E$9+$L$5*$H$9*COS(2*PI()*$M$5*A112),0.2+C112)&lt;$A$5,IF($E$9+$L$5*$H$9*COS(2*PI()*$M$5*A112)&gt;0.2+C112,$E$9+$L$5*$H$9*COS(2*PI()*$M$5*A112),0.2+C112),$A$5)</f>
        <v>1.5654682671502109</v>
      </c>
      <c r="E112" s="7">
        <f t="shared" si="5"/>
        <v>-0.45683587269346537</v>
      </c>
    </row>
  </sheetData>
  <mergeCells count="1">
    <mergeCell ref="A10:E10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2"/>
  <sheetViews>
    <sheetView topLeftCell="B199" workbookViewId="0">
      <selection activeCell="M11" sqref="M11"/>
    </sheetView>
  </sheetViews>
  <sheetFormatPr defaultRowHeight="14.4" x14ac:dyDescent="0.3"/>
  <cols>
    <col min="1" max="2" width="8.21875" bestFit="1" customWidth="1"/>
    <col min="3" max="3" width="8.5546875" bestFit="1" customWidth="1"/>
    <col min="16" max="16" width="14.77734375" customWidth="1"/>
  </cols>
  <sheetData>
    <row r="1" spans="1:16" x14ac:dyDescent="0.3">
      <c r="A1" t="s">
        <v>34</v>
      </c>
      <c r="B1" t="s">
        <v>35</v>
      </c>
      <c r="C1" t="s">
        <v>36</v>
      </c>
    </row>
    <row r="2" spans="1:16" x14ac:dyDescent="0.3">
      <c r="A2" s="10">
        <v>0.45</v>
      </c>
      <c r="B2" s="10">
        <v>0.45</v>
      </c>
      <c r="C2" s="10">
        <v>4.9996239999999998</v>
      </c>
      <c r="O2" t="s">
        <v>35</v>
      </c>
      <c r="P2" t="s">
        <v>37</v>
      </c>
    </row>
    <row r="3" spans="1:16" x14ac:dyDescent="0.3">
      <c r="A3" s="10">
        <v>0.45100000000000001</v>
      </c>
      <c r="B3" s="10">
        <v>0.45100000000000001</v>
      </c>
      <c r="C3" s="10">
        <v>4.9996090000000004</v>
      </c>
      <c r="O3" s="10">
        <f>B3</f>
        <v>0.45100000000000001</v>
      </c>
      <c r="P3">
        <f>(C4-C2)/0.002</f>
        <v>-1.4999999999876223E-2</v>
      </c>
    </row>
    <row r="4" spans="1:16" x14ac:dyDescent="0.3">
      <c r="A4" s="10">
        <v>0.45200000000000001</v>
      </c>
      <c r="B4" s="10">
        <v>0.45200000000000001</v>
      </c>
      <c r="C4" s="10">
        <v>4.9995940000000001</v>
      </c>
      <c r="O4" s="10">
        <f t="shared" ref="O4:O67" si="0">B4</f>
        <v>0.45200000000000001</v>
      </c>
      <c r="P4">
        <f t="shared" ref="P4:P67" si="1">(C5-C3)/0.002</f>
        <v>-1.5500000000390202E-2</v>
      </c>
    </row>
    <row r="5" spans="1:16" x14ac:dyDescent="0.3">
      <c r="A5" s="10">
        <v>0.45300000000000001</v>
      </c>
      <c r="B5" s="10">
        <v>0.45300000000000001</v>
      </c>
      <c r="C5" s="10">
        <v>4.9995779999999996</v>
      </c>
      <c r="O5" s="10">
        <f t="shared" si="0"/>
        <v>0.45300000000000001</v>
      </c>
      <c r="P5">
        <f t="shared" si="1"/>
        <v>-1.650000000008589E-2</v>
      </c>
    </row>
    <row r="6" spans="1:16" x14ac:dyDescent="0.3">
      <c r="A6" s="10">
        <v>0.45400000000000001</v>
      </c>
      <c r="B6" s="10">
        <v>0.45400000000000001</v>
      </c>
      <c r="C6" s="10">
        <v>4.9995609999999999</v>
      </c>
      <c r="O6" s="10">
        <f t="shared" si="0"/>
        <v>0.45400000000000001</v>
      </c>
      <c r="P6">
        <f t="shared" si="1"/>
        <v>-1.699999999971169E-2</v>
      </c>
    </row>
    <row r="7" spans="1:16" x14ac:dyDescent="0.3">
      <c r="A7" s="10">
        <v>0.45500000000000002</v>
      </c>
      <c r="B7" s="10">
        <v>0.45500000000000002</v>
      </c>
      <c r="C7" s="10">
        <v>4.9995440000000002</v>
      </c>
      <c r="O7" s="10">
        <f t="shared" si="0"/>
        <v>0.45500000000000002</v>
      </c>
      <c r="P7">
        <f t="shared" si="1"/>
        <v>-1.7499999999781579E-2</v>
      </c>
    </row>
    <row r="8" spans="1:16" x14ac:dyDescent="0.3">
      <c r="A8" s="10">
        <v>0.45600000000000002</v>
      </c>
      <c r="B8" s="10">
        <v>0.45600000000000002</v>
      </c>
      <c r="C8" s="10">
        <v>4.9995260000000004</v>
      </c>
      <c r="O8" s="10">
        <f t="shared" si="0"/>
        <v>0.45600000000000002</v>
      </c>
      <c r="P8">
        <f t="shared" si="1"/>
        <v>-1.8499999999921357E-2</v>
      </c>
    </row>
    <row r="9" spans="1:16" x14ac:dyDescent="0.3">
      <c r="A9" s="10">
        <v>0.45700000000000002</v>
      </c>
      <c r="B9" s="10">
        <v>0.45700000000000002</v>
      </c>
      <c r="C9" s="10">
        <v>4.9995070000000004</v>
      </c>
      <c r="O9" s="10">
        <f t="shared" si="0"/>
        <v>0.45700000000000002</v>
      </c>
      <c r="P9">
        <f t="shared" si="1"/>
        <v>-1.8999999999991246E-2</v>
      </c>
    </row>
    <row r="10" spans="1:16" x14ac:dyDescent="0.3">
      <c r="A10" s="10">
        <v>0.45800000000000002</v>
      </c>
      <c r="B10" s="10">
        <v>0.45800000000000002</v>
      </c>
      <c r="C10" s="10">
        <v>4.9994880000000004</v>
      </c>
      <c r="O10" s="10">
        <f t="shared" si="0"/>
        <v>0.45800000000000002</v>
      </c>
      <c r="P10">
        <f t="shared" si="1"/>
        <v>-2.0000000000131024E-2</v>
      </c>
    </row>
    <row r="11" spans="1:16" x14ac:dyDescent="0.3">
      <c r="A11" s="10">
        <v>0.45900000000000002</v>
      </c>
      <c r="B11" s="10">
        <v>0.45900000000000002</v>
      </c>
      <c r="C11" s="10">
        <v>4.9994670000000001</v>
      </c>
      <c r="O11" s="10">
        <f t="shared" si="0"/>
        <v>0.45900000000000002</v>
      </c>
      <c r="P11">
        <f t="shared" si="1"/>
        <v>-2.1000000000270802E-2</v>
      </c>
    </row>
    <row r="12" spans="1:16" x14ac:dyDescent="0.3">
      <c r="A12" s="10">
        <v>0.46</v>
      </c>
      <c r="B12" s="10">
        <v>0.46</v>
      </c>
      <c r="C12" s="10">
        <v>4.9994459999999998</v>
      </c>
      <c r="O12" s="10">
        <f t="shared" si="0"/>
        <v>0.46</v>
      </c>
      <c r="P12">
        <f t="shared" si="1"/>
        <v>-2.1000000000270802E-2</v>
      </c>
    </row>
    <row r="13" spans="1:16" x14ac:dyDescent="0.3">
      <c r="A13" s="10">
        <v>0.46100000000000002</v>
      </c>
      <c r="B13" s="10">
        <v>0.46100000000000002</v>
      </c>
      <c r="C13" s="10">
        <v>4.9994249999999996</v>
      </c>
      <c r="O13" s="10">
        <f t="shared" si="0"/>
        <v>0.46100000000000002</v>
      </c>
      <c r="P13">
        <f t="shared" si="1"/>
        <v>-2.1999999999966491E-2</v>
      </c>
    </row>
    <row r="14" spans="1:16" x14ac:dyDescent="0.3">
      <c r="A14" s="10">
        <v>0.46200000000000002</v>
      </c>
      <c r="B14" s="10">
        <v>0.46200000000000002</v>
      </c>
      <c r="C14" s="10">
        <v>4.9994019999999999</v>
      </c>
      <c r="O14" s="10">
        <f t="shared" si="0"/>
        <v>0.46200000000000002</v>
      </c>
      <c r="P14">
        <f t="shared" si="1"/>
        <v>-2.299999999966218E-2</v>
      </c>
    </row>
    <row r="15" spans="1:16" x14ac:dyDescent="0.3">
      <c r="A15" s="10">
        <v>0.46300000000000002</v>
      </c>
      <c r="B15" s="10">
        <v>0.46300000000000002</v>
      </c>
      <c r="C15" s="10">
        <v>4.9993790000000002</v>
      </c>
      <c r="O15" s="10">
        <f t="shared" si="0"/>
        <v>0.46300000000000002</v>
      </c>
      <c r="P15">
        <f t="shared" si="1"/>
        <v>-2.3999999999801958E-2</v>
      </c>
    </row>
    <row r="16" spans="1:16" x14ac:dyDescent="0.3">
      <c r="A16" s="10">
        <v>0.46400000000000002</v>
      </c>
      <c r="B16" s="10">
        <v>0.46400000000000002</v>
      </c>
      <c r="C16" s="10">
        <v>4.9993540000000003</v>
      </c>
      <c r="O16" s="10">
        <f t="shared" si="0"/>
        <v>0.46400000000000002</v>
      </c>
      <c r="P16">
        <f t="shared" si="1"/>
        <v>-2.4999999999941735E-2</v>
      </c>
    </row>
    <row r="17" spans="1:16" x14ac:dyDescent="0.3">
      <c r="A17" s="10">
        <v>0.46500000000000002</v>
      </c>
      <c r="B17" s="10">
        <v>0.46500000000000002</v>
      </c>
      <c r="C17" s="10">
        <v>4.9993290000000004</v>
      </c>
      <c r="O17" s="10">
        <f t="shared" si="0"/>
        <v>0.46500000000000002</v>
      </c>
      <c r="P17">
        <f t="shared" si="1"/>
        <v>-2.6000000000081513E-2</v>
      </c>
    </row>
    <row r="18" spans="1:16" x14ac:dyDescent="0.3">
      <c r="A18" s="10">
        <v>0.46600000000000003</v>
      </c>
      <c r="B18" s="10">
        <v>0.46600000000000003</v>
      </c>
      <c r="C18" s="10">
        <v>4.9993020000000001</v>
      </c>
      <c r="O18" s="10">
        <f t="shared" si="0"/>
        <v>0.46600000000000003</v>
      </c>
      <c r="P18">
        <f t="shared" si="1"/>
        <v>-2.7000000000221291E-2</v>
      </c>
    </row>
    <row r="19" spans="1:16" x14ac:dyDescent="0.3">
      <c r="A19" s="10">
        <v>0.46700000000000003</v>
      </c>
      <c r="B19" s="10">
        <v>0.46700000000000003</v>
      </c>
      <c r="C19" s="10">
        <v>4.9992749999999999</v>
      </c>
      <c r="O19" s="10">
        <f t="shared" si="0"/>
        <v>0.46700000000000003</v>
      </c>
      <c r="P19">
        <f t="shared" si="1"/>
        <v>-2.799999999991698E-2</v>
      </c>
    </row>
    <row r="20" spans="1:16" x14ac:dyDescent="0.3">
      <c r="A20" s="10">
        <v>0.46800000000000003</v>
      </c>
      <c r="B20" s="10">
        <v>0.46800000000000003</v>
      </c>
      <c r="C20" s="10">
        <v>4.9992460000000003</v>
      </c>
      <c r="O20" s="10">
        <f t="shared" si="0"/>
        <v>0.46800000000000003</v>
      </c>
      <c r="P20">
        <f t="shared" si="1"/>
        <v>-2.9500000000126647E-2</v>
      </c>
    </row>
    <row r="21" spans="1:16" x14ac:dyDescent="0.3">
      <c r="A21" s="10">
        <v>0.46899999999999997</v>
      </c>
      <c r="B21" s="10">
        <v>0.46899999999999997</v>
      </c>
      <c r="C21" s="10">
        <v>4.9992159999999997</v>
      </c>
      <c r="O21" s="10">
        <f t="shared" si="0"/>
        <v>0.46899999999999997</v>
      </c>
      <c r="P21">
        <f t="shared" si="1"/>
        <v>-3.0000000000196536E-2</v>
      </c>
    </row>
    <row r="22" spans="1:16" x14ac:dyDescent="0.3">
      <c r="A22" s="10">
        <v>0.47</v>
      </c>
      <c r="B22" s="10">
        <v>0.47</v>
      </c>
      <c r="C22" s="10">
        <v>4.9991859999999999</v>
      </c>
      <c r="O22" s="10">
        <f t="shared" si="0"/>
        <v>0.47</v>
      </c>
      <c r="P22">
        <f t="shared" si="1"/>
        <v>-3.1499999999962114E-2</v>
      </c>
    </row>
    <row r="23" spans="1:16" x14ac:dyDescent="0.3">
      <c r="A23" s="10">
        <v>0.47099999999999997</v>
      </c>
      <c r="B23" s="10">
        <v>0.47099999999999997</v>
      </c>
      <c r="C23" s="10">
        <v>4.9991529999999997</v>
      </c>
      <c r="O23" s="10">
        <f t="shared" si="0"/>
        <v>0.47099999999999997</v>
      </c>
      <c r="P23">
        <f t="shared" si="1"/>
        <v>-3.3000000000171781E-2</v>
      </c>
    </row>
    <row r="24" spans="1:16" x14ac:dyDescent="0.3">
      <c r="A24" s="10">
        <v>0.47199999999999998</v>
      </c>
      <c r="B24" s="10">
        <v>0.47199999999999998</v>
      </c>
      <c r="C24" s="10">
        <v>4.9991199999999996</v>
      </c>
      <c r="O24" s="10">
        <f t="shared" si="0"/>
        <v>0.47199999999999998</v>
      </c>
      <c r="P24">
        <f t="shared" si="1"/>
        <v>-3.399999999986747E-2</v>
      </c>
    </row>
    <row r="25" spans="1:16" x14ac:dyDescent="0.3">
      <c r="A25" s="10">
        <v>0.47299999999999998</v>
      </c>
      <c r="B25" s="10">
        <v>0.47299999999999998</v>
      </c>
      <c r="C25" s="10">
        <v>4.999085</v>
      </c>
      <c r="O25" s="10">
        <f t="shared" si="0"/>
        <v>0.47299999999999998</v>
      </c>
      <c r="P25">
        <f t="shared" si="1"/>
        <v>-3.5499999999633047E-2</v>
      </c>
    </row>
    <row r="26" spans="1:16" x14ac:dyDescent="0.3">
      <c r="A26" s="10">
        <v>0.47399999999999998</v>
      </c>
      <c r="B26" s="10">
        <v>0.47399999999999998</v>
      </c>
      <c r="C26" s="10">
        <v>4.9990490000000003</v>
      </c>
      <c r="O26" s="10">
        <f t="shared" si="0"/>
        <v>0.47399999999999998</v>
      </c>
      <c r="P26">
        <f t="shared" si="1"/>
        <v>-3.6500000000216914E-2</v>
      </c>
    </row>
    <row r="27" spans="1:16" x14ac:dyDescent="0.3">
      <c r="A27" s="10">
        <v>0.47499999999999998</v>
      </c>
      <c r="B27" s="10">
        <v>0.47499999999999998</v>
      </c>
      <c r="C27" s="10">
        <v>4.9990119999999996</v>
      </c>
      <c r="O27" s="10">
        <f t="shared" si="0"/>
        <v>0.47499999999999998</v>
      </c>
      <c r="P27">
        <f t="shared" si="1"/>
        <v>-3.7999999999982492E-2</v>
      </c>
    </row>
    <row r="28" spans="1:16" x14ac:dyDescent="0.3">
      <c r="A28" s="10">
        <v>0.47599999999999998</v>
      </c>
      <c r="B28" s="10">
        <v>0.47599999999999998</v>
      </c>
      <c r="C28" s="10">
        <v>4.9989730000000003</v>
      </c>
      <c r="O28" s="10">
        <f t="shared" si="0"/>
        <v>0.47599999999999998</v>
      </c>
      <c r="P28">
        <f t="shared" si="1"/>
        <v>-3.9999999999817959E-2</v>
      </c>
    </row>
    <row r="29" spans="1:16" x14ac:dyDescent="0.3">
      <c r="A29" s="10">
        <v>0.47699999999999998</v>
      </c>
      <c r="B29" s="10">
        <v>0.47699999999999998</v>
      </c>
      <c r="C29" s="10">
        <v>4.9989319999999999</v>
      </c>
      <c r="O29" s="10">
        <f t="shared" si="0"/>
        <v>0.47699999999999998</v>
      </c>
      <c r="P29">
        <f t="shared" si="1"/>
        <v>-4.1500000000027626E-2</v>
      </c>
    </row>
    <row r="30" spans="1:16" x14ac:dyDescent="0.3">
      <c r="A30" s="10">
        <v>0.47799999999999998</v>
      </c>
      <c r="B30" s="10">
        <v>0.47799999999999998</v>
      </c>
      <c r="C30" s="10">
        <v>4.9988900000000003</v>
      </c>
      <c r="O30" s="10">
        <f t="shared" si="0"/>
        <v>0.47799999999999998</v>
      </c>
      <c r="P30">
        <f t="shared" si="1"/>
        <v>-4.2500000000167404E-2</v>
      </c>
    </row>
    <row r="31" spans="1:16" x14ac:dyDescent="0.3">
      <c r="A31" s="10">
        <v>0.47899999999999998</v>
      </c>
      <c r="B31" s="10">
        <v>0.47899999999999998</v>
      </c>
      <c r="C31" s="10">
        <v>4.9988469999999996</v>
      </c>
      <c r="O31" s="10">
        <f t="shared" si="0"/>
        <v>0.47899999999999998</v>
      </c>
      <c r="P31">
        <f t="shared" si="1"/>
        <v>-4.4500000000002871E-2</v>
      </c>
    </row>
    <row r="32" spans="1:16" x14ac:dyDescent="0.3">
      <c r="A32" s="10">
        <v>0.48</v>
      </c>
      <c r="B32" s="10">
        <v>0.48</v>
      </c>
      <c r="C32" s="10">
        <v>4.9988010000000003</v>
      </c>
      <c r="O32" s="10">
        <f t="shared" si="0"/>
        <v>0.48</v>
      </c>
      <c r="P32">
        <f t="shared" si="1"/>
        <v>-4.6499999999838337E-2</v>
      </c>
    </row>
    <row r="33" spans="1:16" x14ac:dyDescent="0.3">
      <c r="A33" s="10">
        <v>0.48099999999999998</v>
      </c>
      <c r="B33" s="10">
        <v>0.48099999999999998</v>
      </c>
      <c r="C33" s="10">
        <v>4.9987539999999999</v>
      </c>
      <c r="O33" s="10">
        <f t="shared" si="0"/>
        <v>0.48099999999999998</v>
      </c>
      <c r="P33">
        <f t="shared" si="1"/>
        <v>-4.8000000000048004E-2</v>
      </c>
    </row>
    <row r="34" spans="1:16" x14ac:dyDescent="0.3">
      <c r="A34" s="10">
        <v>0.48199999999999998</v>
      </c>
      <c r="B34" s="10">
        <v>0.48199999999999998</v>
      </c>
      <c r="C34" s="10">
        <v>4.9987050000000002</v>
      </c>
      <c r="O34" s="10">
        <f t="shared" si="0"/>
        <v>0.48199999999999998</v>
      </c>
      <c r="P34">
        <f t="shared" si="1"/>
        <v>-4.9999999999883471E-2</v>
      </c>
    </row>
    <row r="35" spans="1:16" x14ac:dyDescent="0.3">
      <c r="A35" s="10">
        <v>0.48299999999999998</v>
      </c>
      <c r="B35" s="10">
        <v>0.48299999999999998</v>
      </c>
      <c r="C35" s="10">
        <v>4.9986540000000002</v>
      </c>
      <c r="O35" s="10">
        <f t="shared" si="0"/>
        <v>0.48299999999999998</v>
      </c>
      <c r="P35">
        <f t="shared" si="1"/>
        <v>-5.2500000000232916E-2</v>
      </c>
    </row>
    <row r="36" spans="1:16" x14ac:dyDescent="0.3">
      <c r="A36" s="10">
        <v>0.48399999999999999</v>
      </c>
      <c r="B36" s="10">
        <v>0.48399999999999999</v>
      </c>
      <c r="C36" s="10">
        <v>4.9985999999999997</v>
      </c>
      <c r="O36" s="10">
        <f t="shared" si="0"/>
        <v>0.48399999999999999</v>
      </c>
      <c r="P36">
        <f t="shared" si="1"/>
        <v>-5.3999999999998494E-2</v>
      </c>
    </row>
    <row r="37" spans="1:16" x14ac:dyDescent="0.3">
      <c r="A37" s="10">
        <v>0.48499999999999999</v>
      </c>
      <c r="B37" s="10">
        <v>0.48499999999999999</v>
      </c>
      <c r="C37" s="10">
        <v>4.9985460000000002</v>
      </c>
      <c r="O37" s="10">
        <f t="shared" si="0"/>
        <v>0.48499999999999999</v>
      </c>
      <c r="P37">
        <f t="shared" si="1"/>
        <v>-5.599999999983396E-2</v>
      </c>
    </row>
    <row r="38" spans="1:16" x14ac:dyDescent="0.3">
      <c r="A38" s="10">
        <v>0.48599999999999999</v>
      </c>
      <c r="B38" s="10">
        <v>0.48599999999999999</v>
      </c>
      <c r="C38" s="10">
        <v>4.998488</v>
      </c>
      <c r="O38" s="10">
        <f t="shared" si="0"/>
        <v>0.48599999999999999</v>
      </c>
      <c r="P38">
        <f t="shared" si="1"/>
        <v>-5.9000000000253294E-2</v>
      </c>
    </row>
    <row r="39" spans="1:16" x14ac:dyDescent="0.3">
      <c r="A39" s="10">
        <v>0.48699999999999999</v>
      </c>
      <c r="B39" s="10">
        <v>0.48699999999999999</v>
      </c>
      <c r="C39" s="10">
        <v>4.9984279999999996</v>
      </c>
      <c r="O39" s="10">
        <f t="shared" si="0"/>
        <v>0.48699999999999999</v>
      </c>
      <c r="P39">
        <f t="shared" si="1"/>
        <v>-6.0500000000018872E-2</v>
      </c>
    </row>
    <row r="40" spans="1:16" x14ac:dyDescent="0.3">
      <c r="A40" s="10">
        <v>0.48799999999999999</v>
      </c>
      <c r="B40" s="10">
        <v>0.48799999999999999</v>
      </c>
      <c r="C40" s="10">
        <v>4.998367</v>
      </c>
      <c r="O40" s="10">
        <f t="shared" si="0"/>
        <v>0.48799999999999999</v>
      </c>
      <c r="P40">
        <f t="shared" si="1"/>
        <v>-6.2999999999924228E-2</v>
      </c>
    </row>
    <row r="41" spans="1:16" x14ac:dyDescent="0.3">
      <c r="A41" s="10">
        <v>0.48899999999999999</v>
      </c>
      <c r="B41" s="10">
        <v>0.48899999999999999</v>
      </c>
      <c r="C41" s="10">
        <v>4.9983019999999998</v>
      </c>
      <c r="O41" s="10">
        <f t="shared" si="0"/>
        <v>0.48899999999999999</v>
      </c>
      <c r="P41">
        <f t="shared" si="1"/>
        <v>-6.5999999999899472E-2</v>
      </c>
    </row>
    <row r="42" spans="1:16" x14ac:dyDescent="0.3">
      <c r="A42" s="10">
        <v>0.49</v>
      </c>
      <c r="B42" s="10">
        <v>0.49</v>
      </c>
      <c r="C42" s="10">
        <v>4.9982350000000002</v>
      </c>
      <c r="E42" s="10">
        <v>0</v>
      </c>
      <c r="F42">
        <f>COS(2*PI()*E42)</f>
        <v>1</v>
      </c>
      <c r="O42" s="10">
        <f t="shared" si="0"/>
        <v>0.49</v>
      </c>
      <c r="P42">
        <f t="shared" si="1"/>
        <v>-6.7999999999734939E-2</v>
      </c>
    </row>
    <row r="43" spans="1:16" x14ac:dyDescent="0.3">
      <c r="A43" s="10">
        <v>0.49099999999999999</v>
      </c>
      <c r="B43" s="10">
        <v>0.49099999999999999</v>
      </c>
      <c r="C43" s="10">
        <v>4.9981660000000003</v>
      </c>
      <c r="E43" s="10">
        <v>0.01</v>
      </c>
      <c r="F43">
        <f t="shared" ref="F43:F106" si="2">COS(2*PI()*E43)</f>
        <v>0.99802672842827156</v>
      </c>
      <c r="O43" s="10">
        <f t="shared" si="0"/>
        <v>0.49099999999999999</v>
      </c>
      <c r="P43">
        <f t="shared" si="1"/>
        <v>-7.0500000000084384E-2</v>
      </c>
    </row>
    <row r="44" spans="1:16" x14ac:dyDescent="0.3">
      <c r="A44" s="10">
        <v>0.49199999999999999</v>
      </c>
      <c r="B44" s="10">
        <v>0.49199999999999999</v>
      </c>
      <c r="C44" s="10">
        <v>4.998094</v>
      </c>
      <c r="E44" s="10">
        <v>0.02</v>
      </c>
      <c r="F44">
        <f t="shared" si="2"/>
        <v>0.99211470131447788</v>
      </c>
      <c r="O44" s="10">
        <f t="shared" si="0"/>
        <v>0.49199999999999999</v>
      </c>
      <c r="P44">
        <f t="shared" si="1"/>
        <v>-7.4000000000129518E-2</v>
      </c>
    </row>
    <row r="45" spans="1:16" x14ac:dyDescent="0.3">
      <c r="A45" s="10">
        <v>0.49299999999999999</v>
      </c>
      <c r="B45" s="10">
        <v>0.49299999999999999</v>
      </c>
      <c r="C45" s="10">
        <v>4.9980180000000001</v>
      </c>
      <c r="E45" s="10">
        <v>0.03</v>
      </c>
      <c r="F45">
        <f t="shared" si="2"/>
        <v>0.98228725072868872</v>
      </c>
      <c r="O45" s="10">
        <f t="shared" si="0"/>
        <v>0.49299999999999999</v>
      </c>
      <c r="P45">
        <f t="shared" si="1"/>
        <v>-7.7000000000104762E-2</v>
      </c>
    </row>
    <row r="46" spans="1:16" x14ac:dyDescent="0.3">
      <c r="A46" s="10">
        <v>0.49399999999999999</v>
      </c>
      <c r="B46" s="10">
        <v>0.49399999999999999</v>
      </c>
      <c r="C46" s="10">
        <v>4.9979399999999998</v>
      </c>
      <c r="E46" s="10">
        <v>0.04</v>
      </c>
      <c r="F46">
        <f t="shared" si="2"/>
        <v>0.96858316112863108</v>
      </c>
      <c r="O46" s="10">
        <f t="shared" si="0"/>
        <v>0.49399999999999999</v>
      </c>
      <c r="P46">
        <f t="shared" si="1"/>
        <v>-7.9500000000010118E-2</v>
      </c>
    </row>
    <row r="47" spans="1:16" x14ac:dyDescent="0.3">
      <c r="A47" s="10">
        <v>0.495</v>
      </c>
      <c r="B47" s="10">
        <v>0.495</v>
      </c>
      <c r="C47" s="10">
        <v>4.9978590000000001</v>
      </c>
      <c r="E47" s="10">
        <v>0.05</v>
      </c>
      <c r="F47">
        <f t="shared" si="2"/>
        <v>0.95105651629515353</v>
      </c>
      <c r="O47" s="10">
        <f t="shared" si="0"/>
        <v>0.495</v>
      </c>
      <c r="P47">
        <f t="shared" si="1"/>
        <v>-8.2499999999985363E-2</v>
      </c>
    </row>
    <row r="48" spans="1:16" x14ac:dyDescent="0.3">
      <c r="A48" s="10">
        <v>0.496</v>
      </c>
      <c r="B48" s="10">
        <v>0.496</v>
      </c>
      <c r="C48" s="10">
        <v>4.9977749999999999</v>
      </c>
      <c r="E48" s="10">
        <v>0.06</v>
      </c>
      <c r="F48">
        <f t="shared" si="2"/>
        <v>0.92977648588825146</v>
      </c>
      <c r="O48" s="10">
        <f t="shared" si="0"/>
        <v>0.496</v>
      </c>
      <c r="P48">
        <f t="shared" si="1"/>
        <v>-8.6000000000030496E-2</v>
      </c>
    </row>
    <row r="49" spans="1:16" x14ac:dyDescent="0.3">
      <c r="A49" s="10">
        <v>0.497</v>
      </c>
      <c r="B49" s="10">
        <v>0.497</v>
      </c>
      <c r="C49" s="10">
        <v>4.997687</v>
      </c>
      <c r="E49" s="10">
        <v>7.0000000000000007E-2</v>
      </c>
      <c r="F49">
        <f t="shared" si="2"/>
        <v>0.90482705246601947</v>
      </c>
      <c r="O49" s="10">
        <f t="shared" si="0"/>
        <v>0.497</v>
      </c>
      <c r="P49">
        <f t="shared" si="1"/>
        <v>-8.950000000007563E-2</v>
      </c>
    </row>
    <row r="50" spans="1:16" x14ac:dyDescent="0.3">
      <c r="A50" s="10">
        <v>0.498</v>
      </c>
      <c r="B50" s="10">
        <v>0.498</v>
      </c>
      <c r="C50" s="10">
        <v>4.9975959999999997</v>
      </c>
      <c r="E50" s="10">
        <v>0.08</v>
      </c>
      <c r="F50">
        <f t="shared" si="2"/>
        <v>0.87630668004386358</v>
      </c>
      <c r="O50" s="10">
        <f t="shared" si="0"/>
        <v>0.498</v>
      </c>
      <c r="P50">
        <f t="shared" si="1"/>
        <v>-9.3000000000120764E-2</v>
      </c>
    </row>
    <row r="51" spans="1:16" x14ac:dyDescent="0.3">
      <c r="A51" s="10">
        <v>0.499</v>
      </c>
      <c r="B51" s="10">
        <v>0.499</v>
      </c>
      <c r="C51" s="10">
        <v>4.9975009999999997</v>
      </c>
      <c r="E51" s="10">
        <v>0.09</v>
      </c>
      <c r="F51">
        <f t="shared" si="2"/>
        <v>0.84432792550201508</v>
      </c>
      <c r="O51" s="10">
        <f t="shared" si="0"/>
        <v>0.499</v>
      </c>
      <c r="P51">
        <f t="shared" si="1"/>
        <v>-9.6499999999721808E-2</v>
      </c>
    </row>
    <row r="52" spans="1:16" x14ac:dyDescent="0.3">
      <c r="A52" s="10">
        <v>0.5</v>
      </c>
      <c r="B52" s="10">
        <v>0.5</v>
      </c>
      <c r="C52" s="10">
        <v>4.9974030000000003</v>
      </c>
      <c r="E52" s="10">
        <v>0.1</v>
      </c>
      <c r="F52">
        <f t="shared" si="2"/>
        <v>0.80901699437494745</v>
      </c>
      <c r="O52" s="10">
        <f t="shared" si="0"/>
        <v>0.5</v>
      </c>
      <c r="P52">
        <f t="shared" si="1"/>
        <v>-0.10049999999983683</v>
      </c>
    </row>
    <row r="53" spans="1:16" x14ac:dyDescent="0.3">
      <c r="A53" s="10">
        <v>0.501</v>
      </c>
      <c r="B53" s="10">
        <v>0.501</v>
      </c>
      <c r="C53" s="10">
        <v>4.9973000000000001</v>
      </c>
      <c r="E53" s="10">
        <v>0.11</v>
      </c>
      <c r="F53">
        <f t="shared" si="2"/>
        <v>0.77051324277578925</v>
      </c>
      <c r="O53" s="10">
        <f t="shared" si="0"/>
        <v>0.501</v>
      </c>
      <c r="P53">
        <f t="shared" si="1"/>
        <v>-0.10449999999995185</v>
      </c>
    </row>
    <row r="54" spans="1:16" x14ac:dyDescent="0.3">
      <c r="A54" s="10">
        <v>0.502</v>
      </c>
      <c r="B54" s="10">
        <v>0.502</v>
      </c>
      <c r="C54" s="10">
        <v>4.9971940000000004</v>
      </c>
      <c r="E54" s="10">
        <v>0.12</v>
      </c>
      <c r="F54">
        <f t="shared" si="2"/>
        <v>0.72896862742141155</v>
      </c>
      <c r="O54" s="10">
        <f t="shared" si="0"/>
        <v>0.502</v>
      </c>
      <c r="P54">
        <f t="shared" si="1"/>
        <v>-0.10850000000006688</v>
      </c>
    </row>
    <row r="55" spans="1:16" x14ac:dyDescent="0.3">
      <c r="A55" s="10">
        <v>0.503</v>
      </c>
      <c r="B55" s="10">
        <v>0.503</v>
      </c>
      <c r="C55" s="10">
        <v>4.9970829999999999</v>
      </c>
      <c r="E55" s="10">
        <v>0.13</v>
      </c>
      <c r="F55">
        <f t="shared" si="2"/>
        <v>0.68454710592868862</v>
      </c>
      <c r="O55" s="10">
        <f t="shared" si="0"/>
        <v>0.503</v>
      </c>
      <c r="P55">
        <f t="shared" si="1"/>
        <v>-0.11300000000025179</v>
      </c>
    </row>
    <row r="56" spans="1:16" x14ac:dyDescent="0.3">
      <c r="A56" s="10">
        <v>0.504</v>
      </c>
      <c r="B56" s="10">
        <v>0.504</v>
      </c>
      <c r="C56" s="10">
        <v>4.9969679999999999</v>
      </c>
      <c r="E56" s="10">
        <v>0.14000000000000001</v>
      </c>
      <c r="F56">
        <f t="shared" si="2"/>
        <v>0.63742398974868963</v>
      </c>
      <c r="O56" s="10">
        <f t="shared" si="0"/>
        <v>0.504</v>
      </c>
      <c r="P56">
        <f t="shared" si="1"/>
        <v>-0.11699999999992272</v>
      </c>
    </row>
    <row r="57" spans="1:16" x14ac:dyDescent="0.3">
      <c r="A57" s="10">
        <v>0.505</v>
      </c>
      <c r="B57" s="10">
        <v>0.505</v>
      </c>
      <c r="C57" s="10">
        <v>4.9968490000000001</v>
      </c>
      <c r="E57" s="10">
        <v>0.15</v>
      </c>
      <c r="F57">
        <f t="shared" si="2"/>
        <v>0.58778525229247314</v>
      </c>
      <c r="O57" s="10">
        <f t="shared" si="0"/>
        <v>0.505</v>
      </c>
      <c r="P57">
        <f t="shared" si="1"/>
        <v>-0.12150000000010763</v>
      </c>
    </row>
    <row r="58" spans="1:16" x14ac:dyDescent="0.3">
      <c r="A58" s="10">
        <v>0.50600000000000001</v>
      </c>
      <c r="B58" s="10">
        <v>0.50600000000000001</v>
      </c>
      <c r="C58" s="10">
        <v>4.9967249999999996</v>
      </c>
      <c r="E58" s="10">
        <v>0.16</v>
      </c>
      <c r="F58">
        <f t="shared" si="2"/>
        <v>0.53582679497899655</v>
      </c>
      <c r="O58" s="10">
        <f t="shared" si="0"/>
        <v>0.50600000000000001</v>
      </c>
      <c r="P58">
        <f t="shared" si="1"/>
        <v>-0.12649999999991834</v>
      </c>
    </row>
    <row r="59" spans="1:16" x14ac:dyDescent="0.3">
      <c r="A59" s="10">
        <v>0.50700000000000001</v>
      </c>
      <c r="B59" s="10">
        <v>0.50700000000000001</v>
      </c>
      <c r="C59" s="10">
        <v>4.9965960000000003</v>
      </c>
      <c r="E59" s="10">
        <v>0.17</v>
      </c>
      <c r="F59">
        <f t="shared" si="2"/>
        <v>0.48175367410171516</v>
      </c>
      <c r="O59" s="10">
        <f t="shared" si="0"/>
        <v>0.50700000000000001</v>
      </c>
      <c r="P59">
        <f t="shared" si="1"/>
        <v>-0.13199999999979894</v>
      </c>
    </row>
    <row r="60" spans="1:16" x14ac:dyDescent="0.3">
      <c r="A60" s="10">
        <v>0.50800000000000001</v>
      </c>
      <c r="B60" s="10">
        <v>0.50800000000000001</v>
      </c>
      <c r="C60" s="10">
        <v>4.996461</v>
      </c>
      <c r="E60" s="10">
        <v>0.18</v>
      </c>
      <c r="F60">
        <f t="shared" si="2"/>
        <v>0.42577929156507266</v>
      </c>
      <c r="O60" s="10">
        <f t="shared" si="0"/>
        <v>0.50800000000000001</v>
      </c>
      <c r="P60">
        <f t="shared" si="1"/>
        <v>-0.13700000000005375</v>
      </c>
    </row>
    <row r="61" spans="1:16" x14ac:dyDescent="0.3">
      <c r="A61" s="10">
        <v>0.50900000000000001</v>
      </c>
      <c r="B61" s="10">
        <v>0.50900000000000001</v>
      </c>
      <c r="C61" s="10">
        <v>4.9963220000000002</v>
      </c>
      <c r="E61" s="10">
        <v>0.19</v>
      </c>
      <c r="F61">
        <f t="shared" si="2"/>
        <v>0.36812455268467809</v>
      </c>
      <c r="O61" s="10">
        <f t="shared" si="0"/>
        <v>0.50900000000000001</v>
      </c>
      <c r="P61">
        <f t="shared" si="1"/>
        <v>-0.14199999999986446</v>
      </c>
    </row>
    <row r="62" spans="1:16" x14ac:dyDescent="0.3">
      <c r="A62" s="10">
        <v>0.51</v>
      </c>
      <c r="B62" s="10">
        <v>0.51</v>
      </c>
      <c r="C62" s="10">
        <v>4.9961770000000003</v>
      </c>
      <c r="E62" s="10">
        <v>0.2</v>
      </c>
      <c r="F62">
        <f t="shared" si="2"/>
        <v>0.30901699437494745</v>
      </c>
      <c r="O62" s="10">
        <f t="shared" si="0"/>
        <v>0.51</v>
      </c>
      <c r="P62">
        <f t="shared" si="1"/>
        <v>-0.14750000000018915</v>
      </c>
    </row>
    <row r="63" spans="1:16" x14ac:dyDescent="0.3">
      <c r="A63" s="10">
        <v>0.51100000000000001</v>
      </c>
      <c r="B63" s="10">
        <v>0.51100000000000001</v>
      </c>
      <c r="C63" s="10">
        <v>4.9960269999999998</v>
      </c>
      <c r="E63" s="10">
        <v>0.21</v>
      </c>
      <c r="F63">
        <f t="shared" si="2"/>
        <v>0.24868988716485496</v>
      </c>
      <c r="O63" s="10">
        <f t="shared" si="0"/>
        <v>0.51100000000000001</v>
      </c>
      <c r="P63">
        <f t="shared" si="1"/>
        <v>-0.15350000000013964</v>
      </c>
    </row>
    <row r="64" spans="1:16" x14ac:dyDescent="0.3">
      <c r="A64" s="10">
        <v>0.51200000000000001</v>
      </c>
      <c r="B64" s="10">
        <v>0.51200000000000001</v>
      </c>
      <c r="C64" s="10">
        <v>4.99587</v>
      </c>
      <c r="E64" s="10">
        <v>0.22</v>
      </c>
      <c r="F64">
        <f t="shared" si="2"/>
        <v>0.18738131458572474</v>
      </c>
      <c r="O64" s="10">
        <f t="shared" si="0"/>
        <v>0.51200000000000001</v>
      </c>
      <c r="P64">
        <f t="shared" si="1"/>
        <v>-0.15999999999971593</v>
      </c>
    </row>
    <row r="65" spans="1:16" x14ac:dyDescent="0.3">
      <c r="A65" s="10">
        <v>0.51300000000000001</v>
      </c>
      <c r="B65" s="10">
        <v>0.51300000000000001</v>
      </c>
      <c r="C65" s="10">
        <v>4.9957070000000003</v>
      </c>
      <c r="E65" s="10">
        <v>0.23</v>
      </c>
      <c r="F65">
        <f t="shared" si="2"/>
        <v>0.12533323356430426</v>
      </c>
      <c r="O65" s="10">
        <f t="shared" si="0"/>
        <v>0.51300000000000001</v>
      </c>
      <c r="P65">
        <f t="shared" si="1"/>
        <v>-0.1660000000001105</v>
      </c>
    </row>
    <row r="66" spans="1:16" x14ac:dyDescent="0.3">
      <c r="A66" s="10">
        <v>0.51400000000000001</v>
      </c>
      <c r="B66" s="10">
        <v>0.51400000000000001</v>
      </c>
      <c r="C66" s="10">
        <v>4.9955379999999998</v>
      </c>
      <c r="E66" s="10">
        <v>0.24</v>
      </c>
      <c r="F66">
        <f t="shared" si="2"/>
        <v>6.2790519529313527E-2</v>
      </c>
      <c r="O66" s="10">
        <f t="shared" si="0"/>
        <v>0.51400000000000001</v>
      </c>
      <c r="P66">
        <f t="shared" si="1"/>
        <v>-0.17250000000013088</v>
      </c>
    </row>
    <row r="67" spans="1:16" x14ac:dyDescent="0.3">
      <c r="A67" s="10">
        <v>0.51500000000000001</v>
      </c>
      <c r="B67" s="10">
        <v>0.51500000000000001</v>
      </c>
      <c r="C67" s="10">
        <v>4.9953620000000001</v>
      </c>
      <c r="E67" s="10">
        <v>0.25</v>
      </c>
      <c r="F67">
        <f t="shared" si="2"/>
        <v>6.1257422745431001E-17</v>
      </c>
      <c r="O67" s="10">
        <f t="shared" si="0"/>
        <v>0.51500000000000001</v>
      </c>
      <c r="P67">
        <f t="shared" si="1"/>
        <v>-0.17899999999970717</v>
      </c>
    </row>
    <row r="68" spans="1:16" x14ac:dyDescent="0.3">
      <c r="A68" s="10">
        <v>0.51600000000000001</v>
      </c>
      <c r="B68" s="10">
        <v>0.51600000000000001</v>
      </c>
      <c r="C68" s="10">
        <v>4.9951800000000004</v>
      </c>
      <c r="E68" s="10">
        <v>0.26</v>
      </c>
      <c r="F68">
        <f t="shared" si="2"/>
        <v>-6.2790519529313402E-2</v>
      </c>
      <c r="O68" s="10">
        <f t="shared" ref="O68:O131" si="3">B68</f>
        <v>0.51600000000000001</v>
      </c>
      <c r="P68">
        <f t="shared" ref="P68:P131" si="4">(C69-C67)/0.002</f>
        <v>-0.18649999999986733</v>
      </c>
    </row>
    <row r="69" spans="1:16" x14ac:dyDescent="0.3">
      <c r="A69" s="10">
        <v>0.51700000000000002</v>
      </c>
      <c r="B69" s="10">
        <v>0.51700000000000002</v>
      </c>
      <c r="C69" s="10">
        <v>4.9949890000000003</v>
      </c>
      <c r="E69" s="10">
        <v>0.27</v>
      </c>
      <c r="F69">
        <f t="shared" si="2"/>
        <v>-0.12533323356430437</v>
      </c>
      <c r="O69" s="10">
        <f t="shared" si="3"/>
        <v>0.51700000000000002</v>
      </c>
      <c r="P69">
        <f t="shared" si="4"/>
        <v>-0.19400000000002748</v>
      </c>
    </row>
    <row r="70" spans="1:16" x14ac:dyDescent="0.3">
      <c r="A70" s="10">
        <v>0.51800000000000002</v>
      </c>
      <c r="B70" s="10">
        <v>0.51800000000000002</v>
      </c>
      <c r="C70" s="10">
        <v>4.9947920000000003</v>
      </c>
      <c r="E70" s="10">
        <v>0.28000000000000003</v>
      </c>
      <c r="F70">
        <f t="shared" si="2"/>
        <v>-0.18738131458572482</v>
      </c>
      <c r="O70" s="10">
        <f t="shared" si="3"/>
        <v>0.51800000000000002</v>
      </c>
      <c r="P70">
        <f t="shared" si="4"/>
        <v>-0.20100000000011775</v>
      </c>
    </row>
    <row r="71" spans="1:16" x14ac:dyDescent="0.3">
      <c r="A71" s="10">
        <v>0.51900000000000002</v>
      </c>
      <c r="B71" s="10">
        <v>0.51900000000000002</v>
      </c>
      <c r="C71" s="10">
        <v>4.9945870000000001</v>
      </c>
      <c r="E71" s="10">
        <v>0.28999999999999998</v>
      </c>
      <c r="F71">
        <f t="shared" si="2"/>
        <v>-0.24868988716485463</v>
      </c>
      <c r="O71" s="10">
        <f t="shared" si="3"/>
        <v>0.51900000000000002</v>
      </c>
      <c r="P71">
        <f t="shared" si="4"/>
        <v>-0.2090000000003478</v>
      </c>
    </row>
    <row r="72" spans="1:16" x14ac:dyDescent="0.3">
      <c r="A72" s="10">
        <v>0.52</v>
      </c>
      <c r="B72" s="10">
        <v>0.52</v>
      </c>
      <c r="C72" s="10">
        <v>4.9943739999999996</v>
      </c>
      <c r="E72" s="10">
        <v>0.3</v>
      </c>
      <c r="F72">
        <f t="shared" si="2"/>
        <v>-0.30901699437494734</v>
      </c>
      <c r="O72" s="10">
        <f t="shared" si="3"/>
        <v>0.52</v>
      </c>
      <c r="P72">
        <f t="shared" si="4"/>
        <v>-0.21750000000020364</v>
      </c>
    </row>
    <row r="73" spans="1:16" x14ac:dyDescent="0.3">
      <c r="A73" s="10">
        <v>0.52100000000000002</v>
      </c>
      <c r="B73" s="10">
        <v>0.52100000000000002</v>
      </c>
      <c r="C73" s="10">
        <v>4.9941519999999997</v>
      </c>
      <c r="E73" s="10">
        <v>0.31</v>
      </c>
      <c r="F73">
        <f t="shared" si="2"/>
        <v>-0.36812455268467797</v>
      </c>
      <c r="O73" s="10">
        <f t="shared" si="3"/>
        <v>0.52100000000000002</v>
      </c>
      <c r="P73">
        <f t="shared" si="4"/>
        <v>-0.22649999999968529</v>
      </c>
    </row>
    <row r="74" spans="1:16" x14ac:dyDescent="0.3">
      <c r="A74" s="10">
        <v>0.52200000000000002</v>
      </c>
      <c r="B74" s="10">
        <v>0.52200000000000002</v>
      </c>
      <c r="C74" s="10">
        <v>4.9939210000000003</v>
      </c>
      <c r="E74" s="10">
        <v>0.32</v>
      </c>
      <c r="F74">
        <f t="shared" si="2"/>
        <v>-0.42577929156507272</v>
      </c>
      <c r="O74" s="10">
        <f t="shared" si="3"/>
        <v>0.52200000000000002</v>
      </c>
      <c r="P74">
        <f t="shared" si="4"/>
        <v>-0.23499999999998522</v>
      </c>
    </row>
    <row r="75" spans="1:16" x14ac:dyDescent="0.3">
      <c r="A75" s="10">
        <v>0.52300000000000002</v>
      </c>
      <c r="B75" s="10">
        <v>0.52300000000000002</v>
      </c>
      <c r="C75" s="10">
        <v>4.9936819999999997</v>
      </c>
      <c r="E75" s="10">
        <v>0.33</v>
      </c>
      <c r="F75">
        <f t="shared" si="2"/>
        <v>-0.48175367410171543</v>
      </c>
      <c r="O75" s="10">
        <f t="shared" si="3"/>
        <v>0.52300000000000002</v>
      </c>
      <c r="P75">
        <f t="shared" si="4"/>
        <v>-0.24400000000035504</v>
      </c>
    </row>
    <row r="76" spans="1:16" x14ac:dyDescent="0.3">
      <c r="A76" s="10">
        <v>0.52400000000000002</v>
      </c>
      <c r="B76" s="10">
        <v>0.52400000000000002</v>
      </c>
      <c r="C76" s="10">
        <v>4.9934329999999996</v>
      </c>
      <c r="E76" s="10">
        <v>0.34</v>
      </c>
      <c r="F76">
        <f t="shared" si="2"/>
        <v>-0.53582679497899688</v>
      </c>
      <c r="O76" s="10">
        <f t="shared" si="3"/>
        <v>0.52400000000000002</v>
      </c>
      <c r="P76">
        <f t="shared" si="4"/>
        <v>-0.25399999999997647</v>
      </c>
    </row>
    <row r="77" spans="1:16" x14ac:dyDescent="0.3">
      <c r="A77" s="10">
        <v>0.52500000000000002</v>
      </c>
      <c r="B77" s="10">
        <v>0.52500000000000002</v>
      </c>
      <c r="C77" s="10">
        <v>4.9931739999999998</v>
      </c>
      <c r="E77" s="10">
        <v>0.35</v>
      </c>
      <c r="F77">
        <f t="shared" si="2"/>
        <v>-0.58778525229247303</v>
      </c>
      <c r="O77" s="10">
        <f t="shared" si="3"/>
        <v>0.52500000000000002</v>
      </c>
      <c r="P77">
        <f t="shared" si="4"/>
        <v>-0.26399999999959789</v>
      </c>
    </row>
    <row r="78" spans="1:16" x14ac:dyDescent="0.3">
      <c r="A78" s="10">
        <v>0.52600000000000002</v>
      </c>
      <c r="B78" s="10">
        <v>0.52600000000000002</v>
      </c>
      <c r="C78" s="10">
        <v>4.9929050000000004</v>
      </c>
      <c r="E78" s="10">
        <v>0.36</v>
      </c>
      <c r="F78">
        <f t="shared" si="2"/>
        <v>-0.63742398974868975</v>
      </c>
      <c r="O78" s="10">
        <f t="shared" si="3"/>
        <v>0.52600000000000002</v>
      </c>
      <c r="P78">
        <f t="shared" si="4"/>
        <v>-0.27400000000010749</v>
      </c>
    </row>
    <row r="79" spans="1:16" x14ac:dyDescent="0.3">
      <c r="A79" s="10">
        <v>0.52700000000000002</v>
      </c>
      <c r="B79" s="10">
        <v>0.52700000000000002</v>
      </c>
      <c r="C79" s="10">
        <v>4.9926259999999996</v>
      </c>
      <c r="E79" s="10">
        <v>0.37</v>
      </c>
      <c r="F79">
        <f t="shared" si="2"/>
        <v>-0.68454710592868873</v>
      </c>
      <c r="O79" s="10">
        <f t="shared" si="3"/>
        <v>0.52700000000000002</v>
      </c>
      <c r="P79">
        <f t="shared" si="4"/>
        <v>-0.28500000000031278</v>
      </c>
    </row>
    <row r="80" spans="1:16" x14ac:dyDescent="0.3">
      <c r="A80" s="10">
        <v>0.52800000000000002</v>
      </c>
      <c r="B80" s="10">
        <v>0.52800000000000002</v>
      </c>
      <c r="C80" s="10">
        <v>4.9923349999999997</v>
      </c>
      <c r="E80" s="10">
        <v>0.38</v>
      </c>
      <c r="F80">
        <f t="shared" si="2"/>
        <v>-0.72896862742141133</v>
      </c>
      <c r="O80" s="10">
        <f t="shared" si="3"/>
        <v>0.52800000000000002</v>
      </c>
      <c r="P80">
        <f t="shared" si="4"/>
        <v>-0.29649999999969978</v>
      </c>
    </row>
    <row r="81" spans="1:16" x14ac:dyDescent="0.3">
      <c r="A81" s="10">
        <v>0.52900000000000003</v>
      </c>
      <c r="B81" s="10">
        <v>0.52900000000000003</v>
      </c>
      <c r="C81" s="10">
        <v>4.9920330000000002</v>
      </c>
      <c r="E81" s="10">
        <v>0.39</v>
      </c>
      <c r="F81">
        <f t="shared" si="2"/>
        <v>-0.77051324277578914</v>
      </c>
      <c r="O81" s="10">
        <f t="shared" si="3"/>
        <v>0.52900000000000003</v>
      </c>
      <c r="P81">
        <f t="shared" si="4"/>
        <v>-0.30799999999997496</v>
      </c>
    </row>
    <row r="82" spans="1:16" x14ac:dyDescent="0.3">
      <c r="A82" s="10">
        <v>0.53</v>
      </c>
      <c r="B82" s="10">
        <v>0.53</v>
      </c>
      <c r="C82" s="10">
        <v>4.9917189999999998</v>
      </c>
      <c r="E82" s="10">
        <v>0.4</v>
      </c>
      <c r="F82">
        <f t="shared" si="2"/>
        <v>-0.80901699437494734</v>
      </c>
      <c r="O82" s="10">
        <f t="shared" si="3"/>
        <v>0.53</v>
      </c>
      <c r="P82">
        <f t="shared" si="4"/>
        <v>-0.31999999999987594</v>
      </c>
    </row>
    <row r="83" spans="1:16" x14ac:dyDescent="0.3">
      <c r="A83" s="10">
        <v>0.53100000000000003</v>
      </c>
      <c r="B83" s="10">
        <v>0.53100000000000003</v>
      </c>
      <c r="C83" s="10">
        <v>4.9913930000000004</v>
      </c>
      <c r="E83" s="10">
        <v>0.41</v>
      </c>
      <c r="F83">
        <f t="shared" si="2"/>
        <v>-0.84432792550201485</v>
      </c>
      <c r="O83" s="10">
        <f t="shared" si="3"/>
        <v>0.53100000000000003</v>
      </c>
      <c r="P83">
        <f t="shared" si="4"/>
        <v>-0.33249999999984681</v>
      </c>
    </row>
    <row r="84" spans="1:16" x14ac:dyDescent="0.3">
      <c r="A84" s="10">
        <v>0.53200000000000003</v>
      </c>
      <c r="B84" s="10">
        <v>0.53200000000000003</v>
      </c>
      <c r="C84" s="10">
        <v>4.9910540000000001</v>
      </c>
      <c r="E84" s="10">
        <v>0.42</v>
      </c>
      <c r="F84">
        <f t="shared" si="2"/>
        <v>-0.87630668004386336</v>
      </c>
      <c r="O84" s="10">
        <f t="shared" si="3"/>
        <v>0.53200000000000003</v>
      </c>
      <c r="P84">
        <f t="shared" si="4"/>
        <v>-0.34600000000040154</v>
      </c>
    </row>
    <row r="85" spans="1:16" x14ac:dyDescent="0.3">
      <c r="A85" s="10">
        <v>0.53300000000000003</v>
      </c>
      <c r="B85" s="10">
        <v>0.53300000000000003</v>
      </c>
      <c r="C85" s="10">
        <v>4.9907009999999996</v>
      </c>
      <c r="E85" s="10">
        <v>0.43</v>
      </c>
      <c r="F85">
        <f t="shared" si="2"/>
        <v>-0.90482705246601935</v>
      </c>
      <c r="O85" s="10">
        <f t="shared" si="3"/>
        <v>0.53300000000000003</v>
      </c>
      <c r="P85">
        <f t="shared" si="4"/>
        <v>-0.3595000000000681</v>
      </c>
    </row>
    <row r="86" spans="1:16" x14ac:dyDescent="0.3">
      <c r="A86" s="10">
        <v>0.53400000000000003</v>
      </c>
      <c r="B86" s="10">
        <v>0.53400000000000003</v>
      </c>
      <c r="C86" s="10">
        <v>4.990335</v>
      </c>
      <c r="E86" s="10">
        <v>0.44</v>
      </c>
      <c r="F86">
        <f t="shared" si="2"/>
        <v>-0.92977648588825135</v>
      </c>
      <c r="O86" s="10">
        <f t="shared" si="3"/>
        <v>0.53400000000000003</v>
      </c>
      <c r="P86">
        <f t="shared" si="4"/>
        <v>-0.37349999999980454</v>
      </c>
    </row>
    <row r="87" spans="1:16" x14ac:dyDescent="0.3">
      <c r="A87" s="10">
        <v>0.53500000000000003</v>
      </c>
      <c r="B87" s="10">
        <v>0.53500000000000003</v>
      </c>
      <c r="C87" s="10">
        <v>4.989954</v>
      </c>
      <c r="E87" s="10">
        <v>0.45</v>
      </c>
      <c r="F87">
        <f t="shared" si="2"/>
        <v>-0.95105651629515353</v>
      </c>
      <c r="O87" s="10">
        <f t="shared" si="3"/>
        <v>0.53500000000000003</v>
      </c>
      <c r="P87">
        <f t="shared" si="4"/>
        <v>-0.38850000000012486</v>
      </c>
    </row>
    <row r="88" spans="1:16" x14ac:dyDescent="0.3">
      <c r="A88" s="10">
        <v>0.53600000000000003</v>
      </c>
      <c r="B88" s="10">
        <v>0.53600000000000003</v>
      </c>
      <c r="C88" s="10">
        <v>4.9895579999999997</v>
      </c>
      <c r="E88" s="10">
        <v>0.46</v>
      </c>
      <c r="F88">
        <f t="shared" si="2"/>
        <v>-0.96858316112863108</v>
      </c>
      <c r="O88" s="10">
        <f t="shared" si="3"/>
        <v>0.53600000000000003</v>
      </c>
      <c r="P88">
        <f t="shared" si="4"/>
        <v>-0.40350000000000108</v>
      </c>
    </row>
    <row r="89" spans="1:16" x14ac:dyDescent="0.3">
      <c r="A89" s="10">
        <v>0.53700000000000003</v>
      </c>
      <c r="B89" s="10">
        <v>0.53700000000000003</v>
      </c>
      <c r="C89" s="10">
        <v>4.989147</v>
      </c>
      <c r="E89" s="10">
        <v>0.47</v>
      </c>
      <c r="F89">
        <f t="shared" si="2"/>
        <v>-0.98228725072868861</v>
      </c>
      <c r="O89" s="10">
        <f t="shared" si="3"/>
        <v>0.53700000000000003</v>
      </c>
      <c r="P89">
        <f t="shared" si="4"/>
        <v>-0.41950000000001708</v>
      </c>
    </row>
    <row r="90" spans="1:16" x14ac:dyDescent="0.3">
      <c r="A90" s="10">
        <v>0.53800000000000003</v>
      </c>
      <c r="B90" s="10">
        <v>0.53800000000000003</v>
      </c>
      <c r="C90" s="10">
        <v>4.9887189999999997</v>
      </c>
      <c r="E90" s="10">
        <v>0.48</v>
      </c>
      <c r="F90">
        <f t="shared" si="2"/>
        <v>-0.99211470131447776</v>
      </c>
      <c r="O90" s="10">
        <f t="shared" si="3"/>
        <v>0.53800000000000003</v>
      </c>
      <c r="P90">
        <f t="shared" si="4"/>
        <v>-0.43600000000010297</v>
      </c>
    </row>
    <row r="91" spans="1:16" x14ac:dyDescent="0.3">
      <c r="A91" s="10">
        <v>0.53900000000000003</v>
      </c>
      <c r="B91" s="10">
        <v>0.53900000000000003</v>
      </c>
      <c r="C91" s="10">
        <v>4.9882749999999998</v>
      </c>
      <c r="E91" s="10">
        <v>0.49</v>
      </c>
      <c r="F91">
        <f t="shared" si="2"/>
        <v>-0.99802672842827156</v>
      </c>
      <c r="O91" s="10">
        <f t="shared" si="3"/>
        <v>0.53900000000000003</v>
      </c>
      <c r="P91">
        <f t="shared" si="4"/>
        <v>-0.45299999999981466</v>
      </c>
    </row>
    <row r="92" spans="1:16" x14ac:dyDescent="0.3">
      <c r="A92" s="10">
        <v>0.54</v>
      </c>
      <c r="B92" s="10">
        <v>0.54</v>
      </c>
      <c r="C92" s="10">
        <v>4.9878130000000001</v>
      </c>
      <c r="E92" s="10">
        <v>0.5</v>
      </c>
      <c r="F92">
        <f t="shared" si="2"/>
        <v>-1</v>
      </c>
      <c r="O92" s="10">
        <f t="shared" si="3"/>
        <v>0.54</v>
      </c>
      <c r="P92">
        <f t="shared" si="4"/>
        <v>-0.47149999999973602</v>
      </c>
    </row>
    <row r="93" spans="1:16" x14ac:dyDescent="0.3">
      <c r="A93" s="10">
        <v>0.54100000000000004</v>
      </c>
      <c r="B93" s="10">
        <v>0.54100000000000004</v>
      </c>
      <c r="C93" s="10">
        <v>4.9873320000000003</v>
      </c>
      <c r="E93" s="10">
        <v>0.51</v>
      </c>
      <c r="F93">
        <f t="shared" si="2"/>
        <v>-0.99802672842827156</v>
      </c>
      <c r="O93" s="10">
        <f t="shared" si="3"/>
        <v>0.54100000000000004</v>
      </c>
      <c r="P93">
        <f t="shared" si="4"/>
        <v>-0.49000000000010147</v>
      </c>
    </row>
    <row r="94" spans="1:16" x14ac:dyDescent="0.3">
      <c r="A94" s="10">
        <v>0.54200000000000004</v>
      </c>
      <c r="B94" s="10">
        <v>0.54200000000000004</v>
      </c>
      <c r="C94" s="10">
        <v>4.9868329999999998</v>
      </c>
      <c r="E94" s="10">
        <v>0.52</v>
      </c>
      <c r="F94">
        <f t="shared" si="2"/>
        <v>-0.99211470131447788</v>
      </c>
      <c r="O94" s="10">
        <f t="shared" si="3"/>
        <v>0.54200000000000004</v>
      </c>
      <c r="P94">
        <f t="shared" si="4"/>
        <v>-0.50850000000002282</v>
      </c>
    </row>
    <row r="95" spans="1:16" x14ac:dyDescent="0.3">
      <c r="A95" s="10">
        <v>0.54300000000000004</v>
      </c>
      <c r="B95" s="10">
        <v>0.54300000000000004</v>
      </c>
      <c r="C95" s="10">
        <v>4.9863150000000003</v>
      </c>
      <c r="E95" s="10">
        <v>0.53</v>
      </c>
      <c r="F95">
        <f t="shared" si="2"/>
        <v>-0.98228725072868861</v>
      </c>
      <c r="O95" s="10">
        <f t="shared" si="3"/>
        <v>0.54300000000000004</v>
      </c>
      <c r="P95">
        <f t="shared" si="4"/>
        <v>-0.52899999999977965</v>
      </c>
    </row>
    <row r="96" spans="1:16" x14ac:dyDescent="0.3">
      <c r="A96" s="10">
        <v>0.54400000000000004</v>
      </c>
      <c r="B96" s="10">
        <v>0.54400000000000004</v>
      </c>
      <c r="C96" s="10">
        <v>4.9857750000000003</v>
      </c>
      <c r="E96" s="10">
        <v>0.54</v>
      </c>
      <c r="F96">
        <f t="shared" si="2"/>
        <v>-0.96858316112863108</v>
      </c>
      <c r="O96" s="10">
        <f t="shared" si="3"/>
        <v>0.54400000000000004</v>
      </c>
      <c r="P96">
        <f t="shared" si="4"/>
        <v>-0.55000000000005045</v>
      </c>
    </row>
    <row r="97" spans="1:16" x14ac:dyDescent="0.3">
      <c r="A97" s="10">
        <v>0.54500000000000004</v>
      </c>
      <c r="B97" s="10">
        <v>0.54500000000000004</v>
      </c>
      <c r="C97" s="10">
        <v>4.9852150000000002</v>
      </c>
      <c r="E97" s="10">
        <v>0.55000000000000004</v>
      </c>
      <c r="F97">
        <f t="shared" si="2"/>
        <v>-0.95105651629515353</v>
      </c>
      <c r="O97" s="10">
        <f t="shared" si="3"/>
        <v>0.54500000000000004</v>
      </c>
      <c r="P97">
        <f t="shared" si="4"/>
        <v>-0.57149999999994705</v>
      </c>
    </row>
    <row r="98" spans="1:16" x14ac:dyDescent="0.3">
      <c r="A98" s="10">
        <v>0.54600000000000004</v>
      </c>
      <c r="B98" s="10">
        <v>0.54600000000000004</v>
      </c>
      <c r="C98" s="10">
        <v>4.9846320000000004</v>
      </c>
      <c r="E98" s="10">
        <v>0.56000000000000005</v>
      </c>
      <c r="F98">
        <f t="shared" si="2"/>
        <v>-0.92977648588825124</v>
      </c>
      <c r="O98" s="10">
        <f t="shared" si="3"/>
        <v>0.54600000000000004</v>
      </c>
      <c r="P98">
        <f t="shared" si="4"/>
        <v>-0.59399999999998343</v>
      </c>
    </row>
    <row r="99" spans="1:16" x14ac:dyDescent="0.3">
      <c r="A99" s="10">
        <v>0.54700000000000004</v>
      </c>
      <c r="B99" s="10">
        <v>0.54700000000000004</v>
      </c>
      <c r="C99" s="10">
        <v>4.9840270000000002</v>
      </c>
      <c r="E99" s="10">
        <v>0.56999999999999995</v>
      </c>
      <c r="F99">
        <f t="shared" si="2"/>
        <v>-0.90482705246601969</v>
      </c>
      <c r="O99" s="10">
        <f t="shared" si="3"/>
        <v>0.54700000000000004</v>
      </c>
      <c r="P99">
        <f t="shared" si="4"/>
        <v>-0.61750000000015959</v>
      </c>
    </row>
    <row r="100" spans="1:16" x14ac:dyDescent="0.3">
      <c r="A100" s="10">
        <v>0.54800000000000004</v>
      </c>
      <c r="B100" s="10">
        <v>0.54800000000000004</v>
      </c>
      <c r="C100" s="10">
        <v>4.9833970000000001</v>
      </c>
      <c r="E100" s="10">
        <v>0.57999999999999996</v>
      </c>
      <c r="F100">
        <f t="shared" si="2"/>
        <v>-0.87630668004386369</v>
      </c>
      <c r="O100" s="10">
        <f t="shared" si="3"/>
        <v>0.54800000000000004</v>
      </c>
      <c r="P100">
        <f t="shared" si="4"/>
        <v>-0.64149999999996155</v>
      </c>
    </row>
    <row r="101" spans="1:16" x14ac:dyDescent="0.3">
      <c r="A101" s="10">
        <v>0.54900000000000004</v>
      </c>
      <c r="B101" s="10">
        <v>0.54900000000000004</v>
      </c>
      <c r="C101" s="10">
        <v>4.9827440000000003</v>
      </c>
      <c r="E101" s="10">
        <v>0.59</v>
      </c>
      <c r="F101">
        <f t="shared" si="2"/>
        <v>-0.84432792550201519</v>
      </c>
      <c r="O101" s="10">
        <f t="shared" si="3"/>
        <v>0.54900000000000004</v>
      </c>
      <c r="P101">
        <f t="shared" si="4"/>
        <v>-0.66649999999990328</v>
      </c>
    </row>
    <row r="102" spans="1:16" x14ac:dyDescent="0.3">
      <c r="A102" s="10">
        <v>0.55000000000000004</v>
      </c>
      <c r="B102" s="10">
        <v>0.55000000000000004</v>
      </c>
      <c r="C102" s="10">
        <v>4.9820640000000003</v>
      </c>
      <c r="E102" s="10">
        <v>0.6</v>
      </c>
      <c r="F102">
        <f t="shared" si="2"/>
        <v>-0.80901699437494756</v>
      </c>
      <c r="O102" s="10">
        <f t="shared" si="3"/>
        <v>0.55000000000000004</v>
      </c>
      <c r="P102">
        <f t="shared" si="4"/>
        <v>-0.69350000000012457</v>
      </c>
    </row>
    <row r="103" spans="1:16" x14ac:dyDescent="0.3">
      <c r="A103" s="10">
        <v>0.55100000000000005</v>
      </c>
      <c r="B103" s="10">
        <v>0.55100000000000005</v>
      </c>
      <c r="C103" s="10">
        <v>4.981357</v>
      </c>
      <c r="E103" s="10">
        <v>0.61</v>
      </c>
      <c r="F103">
        <f t="shared" si="2"/>
        <v>-0.77051324277578925</v>
      </c>
      <c r="O103" s="10">
        <f t="shared" si="3"/>
        <v>0.55100000000000005</v>
      </c>
      <c r="P103">
        <f t="shared" si="4"/>
        <v>-0.72050000000034586</v>
      </c>
    </row>
    <row r="104" spans="1:16" x14ac:dyDescent="0.3">
      <c r="A104" s="10">
        <v>0.55200000000000005</v>
      </c>
      <c r="B104" s="10">
        <v>0.55200000000000005</v>
      </c>
      <c r="C104" s="10">
        <v>4.9806229999999996</v>
      </c>
      <c r="E104" s="10">
        <v>0.62</v>
      </c>
      <c r="F104">
        <f t="shared" si="2"/>
        <v>-0.72896862742141155</v>
      </c>
      <c r="O104" s="10">
        <f t="shared" si="3"/>
        <v>0.55200000000000005</v>
      </c>
      <c r="P104">
        <f t="shared" si="4"/>
        <v>-0.74899999999988864</v>
      </c>
    </row>
    <row r="105" spans="1:16" x14ac:dyDescent="0.3">
      <c r="A105" s="10">
        <v>0.55300000000000005</v>
      </c>
      <c r="B105" s="10">
        <v>0.55300000000000005</v>
      </c>
      <c r="C105" s="10">
        <v>4.9798590000000003</v>
      </c>
      <c r="E105" s="10">
        <v>0.63</v>
      </c>
      <c r="F105">
        <f t="shared" si="2"/>
        <v>-0.68454710592868895</v>
      </c>
      <c r="O105" s="10">
        <f t="shared" si="3"/>
        <v>0.55300000000000005</v>
      </c>
      <c r="P105">
        <f t="shared" si="4"/>
        <v>-0.7784999999995712</v>
      </c>
    </row>
    <row r="106" spans="1:16" x14ac:dyDescent="0.3">
      <c r="A106" s="10">
        <v>0.55400000000000005</v>
      </c>
      <c r="B106" s="10">
        <v>0.55400000000000005</v>
      </c>
      <c r="C106" s="10">
        <v>4.9790660000000004</v>
      </c>
      <c r="E106" s="10">
        <v>0.64</v>
      </c>
      <c r="F106">
        <f t="shared" si="2"/>
        <v>-0.63742398974868952</v>
      </c>
      <c r="O106" s="10">
        <f t="shared" si="3"/>
        <v>0.55400000000000005</v>
      </c>
      <c r="P106">
        <f t="shared" si="4"/>
        <v>-0.80900000000028172</v>
      </c>
    </row>
    <row r="107" spans="1:16" x14ac:dyDescent="0.3">
      <c r="A107" s="10">
        <v>0.55500000000000005</v>
      </c>
      <c r="B107" s="10">
        <v>0.55500000000000005</v>
      </c>
      <c r="C107" s="10">
        <v>4.9782409999999997</v>
      </c>
      <c r="E107" s="10">
        <v>0.65</v>
      </c>
      <c r="F107">
        <f t="shared" ref="F107:F170" si="5">COS(2*PI()*E107)</f>
        <v>-0.58778525229247325</v>
      </c>
      <c r="O107" s="10">
        <f t="shared" si="3"/>
        <v>0.55500000000000005</v>
      </c>
      <c r="P107">
        <f t="shared" si="4"/>
        <v>-0.84100000000031372</v>
      </c>
    </row>
    <row r="108" spans="1:16" x14ac:dyDescent="0.3">
      <c r="A108" s="10">
        <v>0.55600000000000005</v>
      </c>
      <c r="B108" s="10">
        <v>0.55600000000000005</v>
      </c>
      <c r="C108" s="10">
        <v>4.9773839999999998</v>
      </c>
      <c r="E108" s="10">
        <v>0.66</v>
      </c>
      <c r="F108">
        <f t="shared" si="5"/>
        <v>-0.53582679497899632</v>
      </c>
      <c r="O108" s="10">
        <f t="shared" si="3"/>
        <v>0.55600000000000005</v>
      </c>
      <c r="P108">
        <f t="shared" si="4"/>
        <v>-0.87400000000004141</v>
      </c>
    </row>
    <row r="109" spans="1:16" x14ac:dyDescent="0.3">
      <c r="A109" s="10">
        <v>0.55700000000000005</v>
      </c>
      <c r="B109" s="10">
        <v>0.55700000000000005</v>
      </c>
      <c r="C109" s="10">
        <v>4.9764929999999996</v>
      </c>
      <c r="E109" s="10">
        <v>0.67</v>
      </c>
      <c r="F109">
        <f t="shared" si="5"/>
        <v>-0.48175367410171527</v>
      </c>
      <c r="O109" s="10">
        <f t="shared" si="3"/>
        <v>0.55700000000000005</v>
      </c>
      <c r="P109">
        <f t="shared" si="4"/>
        <v>-0.90849999999997877</v>
      </c>
    </row>
    <row r="110" spans="1:16" x14ac:dyDescent="0.3">
      <c r="A110" s="10">
        <v>0.55800000000000005</v>
      </c>
      <c r="B110" s="10">
        <v>0.55800000000000005</v>
      </c>
      <c r="C110" s="10">
        <v>4.9755669999999999</v>
      </c>
      <c r="E110" s="10">
        <v>0.68</v>
      </c>
      <c r="F110">
        <f t="shared" si="5"/>
        <v>-0.42577929156507216</v>
      </c>
      <c r="O110" s="10">
        <f t="shared" si="3"/>
        <v>0.55800000000000005</v>
      </c>
      <c r="P110">
        <f t="shared" si="4"/>
        <v>-0.94399999999961182</v>
      </c>
    </row>
    <row r="111" spans="1:16" x14ac:dyDescent="0.3">
      <c r="A111" s="10">
        <v>0.55900000000000005</v>
      </c>
      <c r="B111" s="10">
        <v>0.55900000000000005</v>
      </c>
      <c r="C111" s="10">
        <v>4.9746050000000004</v>
      </c>
      <c r="E111" s="10">
        <v>0.69</v>
      </c>
      <c r="F111">
        <f t="shared" si="5"/>
        <v>-0.36812455268467859</v>
      </c>
      <c r="O111" s="10">
        <f t="shared" si="3"/>
        <v>0.55900000000000005</v>
      </c>
      <c r="P111">
        <f t="shared" si="4"/>
        <v>-0.98149999999996851</v>
      </c>
    </row>
    <row r="112" spans="1:16" x14ac:dyDescent="0.3">
      <c r="A112" s="10">
        <v>0.56000000000000005</v>
      </c>
      <c r="B112" s="10">
        <v>0.56000000000000005</v>
      </c>
      <c r="C112" s="10">
        <v>4.9736039999999999</v>
      </c>
      <c r="E112" s="10">
        <v>0.7</v>
      </c>
      <c r="F112">
        <f t="shared" si="5"/>
        <v>-0.30901699437494756</v>
      </c>
      <c r="O112" s="10">
        <f t="shared" si="3"/>
        <v>0.56000000000000005</v>
      </c>
      <c r="P112">
        <f t="shared" si="4"/>
        <v>-1.0200000000000209</v>
      </c>
    </row>
    <row r="113" spans="1:16" x14ac:dyDescent="0.3">
      <c r="A113" s="10">
        <v>0.56100000000000005</v>
      </c>
      <c r="B113" s="10">
        <v>0.56100000000000005</v>
      </c>
      <c r="C113" s="10">
        <v>4.9725650000000003</v>
      </c>
      <c r="E113" s="10">
        <v>0.71</v>
      </c>
      <c r="F113">
        <f t="shared" si="5"/>
        <v>-0.24868988716485529</v>
      </c>
      <c r="O113" s="10">
        <f t="shared" si="3"/>
        <v>0.56100000000000005</v>
      </c>
      <c r="P113">
        <f t="shared" si="4"/>
        <v>-1.0599999999998388</v>
      </c>
    </row>
    <row r="114" spans="1:16" x14ac:dyDescent="0.3">
      <c r="A114" s="10">
        <v>0.56200000000000006</v>
      </c>
      <c r="B114" s="10">
        <v>0.56200000000000006</v>
      </c>
      <c r="C114" s="10">
        <v>4.9714840000000002</v>
      </c>
      <c r="E114" s="10">
        <v>0.72</v>
      </c>
      <c r="F114">
        <f t="shared" si="5"/>
        <v>-0.18738131458572463</v>
      </c>
      <c r="O114" s="10">
        <f t="shared" si="3"/>
        <v>0.56200000000000006</v>
      </c>
      <c r="P114">
        <f t="shared" si="4"/>
        <v>-1.1020000000003805</v>
      </c>
    </row>
    <row r="115" spans="1:16" x14ac:dyDescent="0.3">
      <c r="A115" s="10">
        <v>0.56299999999999994</v>
      </c>
      <c r="B115" s="10">
        <v>0.56299999999999994</v>
      </c>
      <c r="C115" s="10">
        <v>4.9703609999999996</v>
      </c>
      <c r="E115" s="10">
        <v>0.73</v>
      </c>
      <c r="F115">
        <f t="shared" si="5"/>
        <v>-0.12533323356430459</v>
      </c>
      <c r="O115" s="10">
        <f t="shared" si="3"/>
        <v>0.56299999999999994</v>
      </c>
      <c r="P115">
        <f t="shared" si="4"/>
        <v>-1.1455000000002435</v>
      </c>
    </row>
    <row r="116" spans="1:16" x14ac:dyDescent="0.3">
      <c r="A116" s="10">
        <v>0.56399999999999995</v>
      </c>
      <c r="B116" s="10">
        <v>0.56399999999999995</v>
      </c>
      <c r="C116" s="10">
        <v>4.9691929999999997</v>
      </c>
      <c r="E116" s="10">
        <v>0.74</v>
      </c>
      <c r="F116">
        <f t="shared" si="5"/>
        <v>-6.2790519529313207E-2</v>
      </c>
      <c r="O116" s="10">
        <f t="shared" si="3"/>
        <v>0.56399999999999995</v>
      </c>
      <c r="P116">
        <f t="shared" si="4"/>
        <v>-1.1904999999998722</v>
      </c>
    </row>
    <row r="117" spans="1:16" x14ac:dyDescent="0.3">
      <c r="A117" s="10">
        <v>0.56499999999999995</v>
      </c>
      <c r="B117" s="10">
        <v>0.56499999999999995</v>
      </c>
      <c r="C117" s="10">
        <v>4.9679799999999998</v>
      </c>
      <c r="E117" s="10">
        <v>0.75</v>
      </c>
      <c r="F117">
        <f t="shared" si="5"/>
        <v>-1.83772268236293E-16</v>
      </c>
      <c r="O117" s="10">
        <f t="shared" si="3"/>
        <v>0.56499999999999995</v>
      </c>
      <c r="P117">
        <f t="shared" si="4"/>
        <v>-1.2369999999997106</v>
      </c>
    </row>
    <row r="118" spans="1:16" x14ac:dyDescent="0.3">
      <c r="A118" s="10">
        <v>0.56599999999999995</v>
      </c>
      <c r="B118" s="10">
        <v>0.56599999999999995</v>
      </c>
      <c r="C118" s="10">
        <v>4.9667190000000003</v>
      </c>
      <c r="E118" s="10">
        <v>0.76</v>
      </c>
      <c r="F118">
        <f t="shared" si="5"/>
        <v>6.2790519529312833E-2</v>
      </c>
      <c r="O118" s="10">
        <f t="shared" si="3"/>
        <v>0.56599999999999995</v>
      </c>
      <c r="P118">
        <f t="shared" si="4"/>
        <v>-1.2859999999998983</v>
      </c>
    </row>
    <row r="119" spans="1:16" x14ac:dyDescent="0.3">
      <c r="A119" s="10">
        <v>0.56699999999999995</v>
      </c>
      <c r="B119" s="10">
        <v>0.56699999999999995</v>
      </c>
      <c r="C119" s="10">
        <v>4.965408</v>
      </c>
      <c r="E119" s="10">
        <v>0.77</v>
      </c>
      <c r="F119">
        <f t="shared" si="5"/>
        <v>0.12533323356430423</v>
      </c>
      <c r="O119" s="10">
        <f t="shared" si="3"/>
        <v>0.56699999999999995</v>
      </c>
      <c r="P119">
        <f t="shared" si="4"/>
        <v>-1.3365000000002958</v>
      </c>
    </row>
    <row r="120" spans="1:16" x14ac:dyDescent="0.3">
      <c r="A120" s="10">
        <v>0.56799999999999995</v>
      </c>
      <c r="B120" s="10">
        <v>0.56799999999999995</v>
      </c>
      <c r="C120" s="10">
        <v>4.9640459999999997</v>
      </c>
      <c r="E120" s="10">
        <v>0.78</v>
      </c>
      <c r="F120">
        <f t="shared" si="5"/>
        <v>0.18738131458572427</v>
      </c>
      <c r="O120" s="10">
        <f t="shared" si="3"/>
        <v>0.56799999999999995</v>
      </c>
      <c r="P120">
        <f t="shared" si="4"/>
        <v>-1.3890000000000846</v>
      </c>
    </row>
    <row r="121" spans="1:16" x14ac:dyDescent="0.3">
      <c r="A121" s="10">
        <v>0.56899999999999995</v>
      </c>
      <c r="B121" s="10">
        <v>0.56899999999999995</v>
      </c>
      <c r="C121" s="10">
        <v>4.9626299999999999</v>
      </c>
      <c r="E121" s="10">
        <v>0.79</v>
      </c>
      <c r="F121">
        <f t="shared" si="5"/>
        <v>0.24868988716485493</v>
      </c>
      <c r="O121" s="10">
        <f t="shared" si="3"/>
        <v>0.56899999999999995</v>
      </c>
      <c r="P121">
        <f t="shared" si="4"/>
        <v>-1.4439999999997788</v>
      </c>
    </row>
    <row r="122" spans="1:16" x14ac:dyDescent="0.3">
      <c r="A122" s="10">
        <v>0.56999999999999995</v>
      </c>
      <c r="B122" s="10">
        <v>0.56999999999999995</v>
      </c>
      <c r="C122" s="10">
        <v>4.9611580000000002</v>
      </c>
      <c r="E122" s="10">
        <v>0.8</v>
      </c>
      <c r="F122">
        <f t="shared" si="5"/>
        <v>0.30901699437494723</v>
      </c>
      <c r="O122" s="10">
        <f t="shared" si="3"/>
        <v>0.56999999999999995</v>
      </c>
      <c r="P122">
        <f t="shared" si="4"/>
        <v>-1.5005000000001267</v>
      </c>
    </row>
    <row r="123" spans="1:16" x14ac:dyDescent="0.3">
      <c r="A123" s="10">
        <v>0.57099999999999995</v>
      </c>
      <c r="B123" s="10">
        <v>0.57099999999999995</v>
      </c>
      <c r="C123" s="10">
        <v>4.9596289999999996</v>
      </c>
      <c r="E123" s="10">
        <v>0.81</v>
      </c>
      <c r="F123">
        <f t="shared" si="5"/>
        <v>0.36812455268467825</v>
      </c>
      <c r="O123" s="10">
        <f t="shared" si="3"/>
        <v>0.57099999999999995</v>
      </c>
      <c r="P123">
        <f t="shared" si="4"/>
        <v>-1.5594999999999359</v>
      </c>
    </row>
    <row r="124" spans="1:16" x14ac:dyDescent="0.3">
      <c r="A124" s="10">
        <v>0.57199999999999995</v>
      </c>
      <c r="B124" s="10">
        <v>0.57199999999999995</v>
      </c>
      <c r="C124" s="10">
        <v>4.9580390000000003</v>
      </c>
      <c r="E124" s="10">
        <v>0.82</v>
      </c>
      <c r="F124">
        <f t="shared" si="5"/>
        <v>0.42577929156507183</v>
      </c>
      <c r="O124" s="10">
        <f t="shared" si="3"/>
        <v>0.57199999999999995</v>
      </c>
      <c r="P124">
        <f t="shared" si="4"/>
        <v>-1.6209999999996505</v>
      </c>
    </row>
    <row r="125" spans="1:16" x14ac:dyDescent="0.3">
      <c r="A125" s="10">
        <v>0.57299999999999995</v>
      </c>
      <c r="B125" s="10">
        <v>0.57299999999999995</v>
      </c>
      <c r="C125" s="10">
        <v>4.9563870000000003</v>
      </c>
      <c r="E125" s="10">
        <v>0.83</v>
      </c>
      <c r="F125">
        <f t="shared" si="5"/>
        <v>0.48175367410171493</v>
      </c>
      <c r="O125" s="10">
        <f t="shared" si="3"/>
        <v>0.57299999999999995</v>
      </c>
      <c r="P125">
        <f t="shared" si="4"/>
        <v>-1.6850000000001586</v>
      </c>
    </row>
    <row r="126" spans="1:16" x14ac:dyDescent="0.3">
      <c r="A126" s="10">
        <v>0.57399999999999995</v>
      </c>
      <c r="B126" s="10">
        <v>0.57399999999999995</v>
      </c>
      <c r="C126" s="10">
        <v>4.954669</v>
      </c>
      <c r="E126" s="10">
        <v>0.84</v>
      </c>
      <c r="F126">
        <f t="shared" si="5"/>
        <v>0.53582679497899599</v>
      </c>
      <c r="O126" s="10">
        <f t="shared" si="3"/>
        <v>0.57399999999999995</v>
      </c>
      <c r="P126">
        <f t="shared" si="4"/>
        <v>-1.751500000000128</v>
      </c>
    </row>
    <row r="127" spans="1:16" x14ac:dyDescent="0.3">
      <c r="A127" s="10">
        <v>0.57499999999999996</v>
      </c>
      <c r="B127" s="10">
        <v>0.57499999999999996</v>
      </c>
      <c r="C127" s="10">
        <v>4.9528840000000001</v>
      </c>
      <c r="E127" s="10">
        <v>0.85</v>
      </c>
      <c r="F127">
        <f t="shared" si="5"/>
        <v>0.58778525229247292</v>
      </c>
      <c r="O127" s="10">
        <f t="shared" si="3"/>
        <v>0.57499999999999996</v>
      </c>
      <c r="P127">
        <f t="shared" si="4"/>
        <v>-1.8199999999999328</v>
      </c>
    </row>
    <row r="128" spans="1:16" x14ac:dyDescent="0.3">
      <c r="A128" s="10">
        <v>0.57599999999999996</v>
      </c>
      <c r="B128" s="10">
        <v>0.57599999999999996</v>
      </c>
      <c r="C128" s="10">
        <v>4.9510290000000001</v>
      </c>
      <c r="E128" s="10">
        <v>0.86</v>
      </c>
      <c r="F128">
        <f t="shared" si="5"/>
        <v>0.6374239897486893</v>
      </c>
      <c r="O128" s="10">
        <f t="shared" si="3"/>
        <v>0.57599999999999996</v>
      </c>
      <c r="P128">
        <f t="shared" si="4"/>
        <v>-1.8915000000001569</v>
      </c>
    </row>
    <row r="129" spans="1:16" x14ac:dyDescent="0.3">
      <c r="A129" s="10">
        <v>0.57699999999999996</v>
      </c>
      <c r="B129" s="10">
        <v>0.57699999999999996</v>
      </c>
      <c r="C129" s="10">
        <v>4.9491009999999998</v>
      </c>
      <c r="E129" s="10">
        <v>0.87</v>
      </c>
      <c r="F129">
        <f t="shared" si="5"/>
        <v>0.68454710592868862</v>
      </c>
      <c r="O129" s="10">
        <f t="shared" si="3"/>
        <v>0.57699999999999996</v>
      </c>
      <c r="P129">
        <f t="shared" si="4"/>
        <v>-1.9659999999999123</v>
      </c>
    </row>
    <row r="130" spans="1:16" x14ac:dyDescent="0.3">
      <c r="A130" s="10">
        <v>0.57799999999999996</v>
      </c>
      <c r="B130" s="10">
        <v>0.57799999999999996</v>
      </c>
      <c r="C130" s="10">
        <v>4.9470970000000003</v>
      </c>
      <c r="E130" s="10">
        <v>0.88</v>
      </c>
      <c r="F130">
        <f t="shared" si="5"/>
        <v>0.72896862742141122</v>
      </c>
      <c r="O130" s="10">
        <f t="shared" si="3"/>
        <v>0.57799999999999996</v>
      </c>
      <c r="P130">
        <f t="shared" si="4"/>
        <v>-2.0435000000000869</v>
      </c>
    </row>
    <row r="131" spans="1:16" x14ac:dyDescent="0.3">
      <c r="A131" s="10">
        <v>0.57899999999999996</v>
      </c>
      <c r="B131" s="10">
        <v>0.57899999999999996</v>
      </c>
      <c r="C131" s="10">
        <v>4.9450139999999996</v>
      </c>
      <c r="E131" s="10">
        <v>0.89</v>
      </c>
      <c r="F131">
        <f t="shared" si="5"/>
        <v>0.77051324277578936</v>
      </c>
      <c r="O131" s="10">
        <f t="shared" si="3"/>
        <v>0.57899999999999996</v>
      </c>
      <c r="P131">
        <f t="shared" si="4"/>
        <v>-2.1235000000001669</v>
      </c>
    </row>
    <row r="132" spans="1:16" x14ac:dyDescent="0.3">
      <c r="A132" s="10">
        <v>0.57999999999999996</v>
      </c>
      <c r="B132" s="10">
        <v>0.57999999999999996</v>
      </c>
      <c r="C132" s="10">
        <v>4.94285</v>
      </c>
      <c r="E132" s="10">
        <v>0.9</v>
      </c>
      <c r="F132">
        <f t="shared" si="5"/>
        <v>0.80901699437494734</v>
      </c>
      <c r="O132" s="10">
        <f t="shared" ref="O132:O195" si="6">B132</f>
        <v>0.57999999999999996</v>
      </c>
      <c r="P132">
        <f t="shared" ref="P132:P195" si="7">(C133-C131)/0.002</f>
        <v>-2.2074999999999179</v>
      </c>
    </row>
    <row r="133" spans="1:16" x14ac:dyDescent="0.3">
      <c r="A133" s="10">
        <v>0.58099999999999996</v>
      </c>
      <c r="B133" s="10">
        <v>0.58099999999999996</v>
      </c>
      <c r="C133" s="10">
        <v>4.9405989999999997</v>
      </c>
      <c r="E133" s="10">
        <v>0.91</v>
      </c>
      <c r="F133">
        <f t="shared" si="5"/>
        <v>0.8443279255020153</v>
      </c>
      <c r="O133" s="10">
        <f t="shared" si="6"/>
        <v>0.58099999999999996</v>
      </c>
      <c r="P133">
        <f t="shared" si="7"/>
        <v>-2.2940000000000182</v>
      </c>
    </row>
    <row r="134" spans="1:16" x14ac:dyDescent="0.3">
      <c r="A134" s="10">
        <v>0.58199999999999996</v>
      </c>
      <c r="B134" s="10">
        <v>0.58199999999999996</v>
      </c>
      <c r="C134" s="10">
        <v>4.9382619999999999</v>
      </c>
      <c r="E134" s="10">
        <v>0.92</v>
      </c>
      <c r="F134">
        <f t="shared" si="5"/>
        <v>0.87630668004386358</v>
      </c>
      <c r="O134" s="10">
        <f t="shared" si="6"/>
        <v>0.58199999999999996</v>
      </c>
      <c r="P134">
        <f t="shared" si="7"/>
        <v>-2.3839999999997197</v>
      </c>
    </row>
    <row r="135" spans="1:16" x14ac:dyDescent="0.3">
      <c r="A135" s="10">
        <v>0.58299999999999996</v>
      </c>
      <c r="B135" s="10">
        <v>0.58299999999999996</v>
      </c>
      <c r="C135" s="10">
        <v>4.9358310000000003</v>
      </c>
      <c r="E135" s="10">
        <v>0.93</v>
      </c>
      <c r="F135">
        <f t="shared" si="5"/>
        <v>0.90482705246601969</v>
      </c>
      <c r="O135" s="10">
        <f t="shared" si="6"/>
        <v>0.58299999999999996</v>
      </c>
      <c r="P135">
        <f t="shared" si="7"/>
        <v>-2.4785000000000501</v>
      </c>
    </row>
    <row r="136" spans="1:16" x14ac:dyDescent="0.3">
      <c r="A136" s="10">
        <v>0.58399999999999996</v>
      </c>
      <c r="B136" s="10">
        <v>0.58399999999999996</v>
      </c>
      <c r="C136" s="10">
        <v>4.9333049999999998</v>
      </c>
      <c r="E136" s="10">
        <v>0.94</v>
      </c>
      <c r="F136">
        <f t="shared" si="5"/>
        <v>0.92977648588825113</v>
      </c>
      <c r="O136" s="10">
        <f t="shared" si="6"/>
        <v>0.58399999999999996</v>
      </c>
      <c r="P136">
        <f t="shared" si="7"/>
        <v>-2.5755000000002859</v>
      </c>
    </row>
    <row r="137" spans="1:16" x14ac:dyDescent="0.3">
      <c r="A137" s="10">
        <v>0.58499999999999996</v>
      </c>
      <c r="B137" s="10">
        <v>0.58499999999999996</v>
      </c>
      <c r="C137" s="10">
        <v>4.9306799999999997</v>
      </c>
      <c r="E137" s="10">
        <v>0.95</v>
      </c>
      <c r="F137">
        <f t="shared" si="5"/>
        <v>0.95105651629515353</v>
      </c>
      <c r="O137" s="10">
        <f t="shared" si="6"/>
        <v>0.58499999999999996</v>
      </c>
      <c r="P137">
        <f t="shared" si="7"/>
        <v>-2.6764999999997485</v>
      </c>
    </row>
    <row r="138" spans="1:16" x14ac:dyDescent="0.3">
      <c r="A138" s="10">
        <v>0.58599999999999997</v>
      </c>
      <c r="B138" s="10">
        <v>0.58599999999999997</v>
      </c>
      <c r="C138" s="10">
        <v>4.9279520000000003</v>
      </c>
      <c r="E138" s="10">
        <v>0.96</v>
      </c>
      <c r="F138">
        <f t="shared" si="5"/>
        <v>0.96858316112863097</v>
      </c>
      <c r="O138" s="10">
        <f t="shared" si="6"/>
        <v>0.58599999999999997</v>
      </c>
      <c r="P138">
        <f t="shared" si="7"/>
        <v>-2.7814999999997703</v>
      </c>
    </row>
    <row r="139" spans="1:16" x14ac:dyDescent="0.3">
      <c r="A139" s="10">
        <v>0.58699999999999997</v>
      </c>
      <c r="B139" s="10">
        <v>0.58699999999999997</v>
      </c>
      <c r="C139" s="10">
        <v>4.9251170000000002</v>
      </c>
      <c r="E139" s="10">
        <v>0.97</v>
      </c>
      <c r="F139">
        <f t="shared" si="5"/>
        <v>0.98228725072868872</v>
      </c>
      <c r="O139" s="10">
        <f t="shared" si="6"/>
        <v>0.58699999999999997</v>
      </c>
      <c r="P139">
        <f t="shared" si="7"/>
        <v>-2.8909999999999769</v>
      </c>
    </row>
    <row r="140" spans="1:16" x14ac:dyDescent="0.3">
      <c r="A140" s="10">
        <v>0.58799999999999997</v>
      </c>
      <c r="B140" s="10">
        <v>0.58799999999999997</v>
      </c>
      <c r="C140" s="10">
        <v>4.9221700000000004</v>
      </c>
      <c r="E140" s="10">
        <v>0.98</v>
      </c>
      <c r="F140">
        <f t="shared" si="5"/>
        <v>0.99211470131447776</v>
      </c>
      <c r="O140" s="10">
        <f t="shared" si="6"/>
        <v>0.58799999999999997</v>
      </c>
      <c r="P140">
        <f t="shared" si="7"/>
        <v>-3.0049999999999244</v>
      </c>
    </row>
    <row r="141" spans="1:16" x14ac:dyDescent="0.3">
      <c r="A141" s="10">
        <v>0.58899999999999997</v>
      </c>
      <c r="B141" s="10">
        <v>0.58899999999999997</v>
      </c>
      <c r="C141" s="10">
        <v>4.9191070000000003</v>
      </c>
      <c r="E141" s="10">
        <v>0.99</v>
      </c>
      <c r="F141">
        <f t="shared" si="5"/>
        <v>0.99802672842827156</v>
      </c>
      <c r="O141" s="10">
        <f t="shared" si="6"/>
        <v>0.58899999999999997</v>
      </c>
      <c r="P141">
        <f t="shared" si="7"/>
        <v>-3.1229999999999869</v>
      </c>
    </row>
    <row r="142" spans="1:16" x14ac:dyDescent="0.3">
      <c r="A142" s="10">
        <v>0.59</v>
      </c>
      <c r="B142" s="10">
        <v>0.59</v>
      </c>
      <c r="C142" s="10">
        <v>4.9159240000000004</v>
      </c>
      <c r="E142" s="10">
        <v>1</v>
      </c>
      <c r="F142">
        <f t="shared" si="5"/>
        <v>1</v>
      </c>
      <c r="O142" s="10">
        <f t="shared" si="6"/>
        <v>0.59</v>
      </c>
      <c r="P142">
        <f t="shared" si="7"/>
        <v>-3.2455000000002343</v>
      </c>
    </row>
    <row r="143" spans="1:16" x14ac:dyDescent="0.3">
      <c r="A143" s="10">
        <v>0.59099999999999997</v>
      </c>
      <c r="B143" s="10">
        <v>0.59099999999999997</v>
      </c>
      <c r="C143" s="10">
        <v>4.9126159999999999</v>
      </c>
      <c r="E143" s="10">
        <v>1.01</v>
      </c>
      <c r="F143">
        <f t="shared" si="5"/>
        <v>0.99802672842827156</v>
      </c>
      <c r="O143" s="10">
        <f t="shared" si="6"/>
        <v>0.59099999999999997</v>
      </c>
      <c r="P143">
        <f t="shared" si="7"/>
        <v>-3.3730000000002924</v>
      </c>
    </row>
    <row r="144" spans="1:16" x14ac:dyDescent="0.3">
      <c r="A144" s="10">
        <v>0.59199999999999997</v>
      </c>
      <c r="B144" s="10">
        <v>0.59199999999999997</v>
      </c>
      <c r="C144" s="10">
        <v>4.9091779999999998</v>
      </c>
      <c r="E144" s="10">
        <v>1.02</v>
      </c>
      <c r="F144">
        <f t="shared" si="5"/>
        <v>0.99211470131447788</v>
      </c>
      <c r="O144" s="10">
        <f t="shared" si="6"/>
        <v>0.59199999999999997</v>
      </c>
      <c r="P144">
        <f t="shared" si="7"/>
        <v>-3.5059999999997871</v>
      </c>
    </row>
    <row r="145" spans="1:16" x14ac:dyDescent="0.3">
      <c r="A145" s="10">
        <v>0.59299999999999997</v>
      </c>
      <c r="B145" s="10">
        <v>0.59299999999999997</v>
      </c>
      <c r="C145" s="10">
        <v>4.9056040000000003</v>
      </c>
      <c r="E145" s="10">
        <v>1.03</v>
      </c>
      <c r="F145">
        <f t="shared" si="5"/>
        <v>0.98228725072868872</v>
      </c>
      <c r="O145" s="10">
        <f t="shared" si="6"/>
        <v>0.59299999999999997</v>
      </c>
      <c r="P145">
        <f t="shared" si="7"/>
        <v>-3.6434999999999107</v>
      </c>
    </row>
    <row r="146" spans="1:16" x14ac:dyDescent="0.3">
      <c r="A146" s="10">
        <v>0.59399999999999997</v>
      </c>
      <c r="B146" s="10">
        <v>0.59399999999999997</v>
      </c>
      <c r="C146" s="10">
        <v>4.901891</v>
      </c>
      <c r="E146" s="10">
        <v>1.04</v>
      </c>
      <c r="F146">
        <f t="shared" si="5"/>
        <v>0.96858316112863108</v>
      </c>
      <c r="O146" s="10">
        <f t="shared" si="6"/>
        <v>0.59399999999999997</v>
      </c>
      <c r="P146">
        <f t="shared" si="7"/>
        <v>-3.7860000000002891</v>
      </c>
    </row>
    <row r="147" spans="1:16" x14ac:dyDescent="0.3">
      <c r="A147" s="10">
        <v>0.59499999999999997</v>
      </c>
      <c r="B147" s="10">
        <v>0.59499999999999997</v>
      </c>
      <c r="C147" s="10">
        <v>4.8980319999999997</v>
      </c>
      <c r="E147" s="10">
        <v>1.05</v>
      </c>
      <c r="F147">
        <f t="shared" si="5"/>
        <v>0.95105651629515364</v>
      </c>
      <c r="O147" s="10">
        <f t="shared" si="6"/>
        <v>0.59499999999999997</v>
      </c>
      <c r="P147">
        <f t="shared" si="7"/>
        <v>-3.934500000000174</v>
      </c>
    </row>
    <row r="148" spans="1:16" x14ac:dyDescent="0.3">
      <c r="A148" s="10">
        <v>0.59599999999999997</v>
      </c>
      <c r="B148" s="10">
        <v>0.59599999999999997</v>
      </c>
      <c r="C148" s="10">
        <v>4.8940219999999997</v>
      </c>
      <c r="E148" s="10">
        <v>1.06</v>
      </c>
      <c r="F148">
        <f t="shared" si="5"/>
        <v>0.92977648588825135</v>
      </c>
      <c r="O148" s="10">
        <f t="shared" si="6"/>
        <v>0.59599999999999997</v>
      </c>
      <c r="P148">
        <f t="shared" si="7"/>
        <v>-4.0895000000000792</v>
      </c>
    </row>
    <row r="149" spans="1:16" x14ac:dyDescent="0.3">
      <c r="A149" s="10">
        <v>0.59699999999999998</v>
      </c>
      <c r="B149" s="10">
        <v>0.59699999999999998</v>
      </c>
      <c r="C149" s="10">
        <v>4.8898529999999996</v>
      </c>
      <c r="E149" s="10">
        <v>1.07</v>
      </c>
      <c r="F149">
        <f t="shared" si="5"/>
        <v>0.90482705246601958</v>
      </c>
      <c r="O149" s="10">
        <f t="shared" si="6"/>
        <v>0.59699999999999998</v>
      </c>
      <c r="P149">
        <f t="shared" si="7"/>
        <v>-4.2504999999999349</v>
      </c>
    </row>
    <row r="150" spans="1:16" x14ac:dyDescent="0.3">
      <c r="A150" s="10">
        <v>0.59799999999999998</v>
      </c>
      <c r="B150" s="10">
        <v>0.59799999999999998</v>
      </c>
      <c r="C150" s="10">
        <v>4.8855209999999998</v>
      </c>
      <c r="E150" s="10">
        <v>1.08</v>
      </c>
      <c r="F150">
        <f t="shared" si="5"/>
        <v>0.87630668004386336</v>
      </c>
      <c r="O150" s="10">
        <f t="shared" si="6"/>
        <v>0.59799999999999998</v>
      </c>
      <c r="P150">
        <f t="shared" si="7"/>
        <v>-4.4164999999996013</v>
      </c>
    </row>
    <row r="151" spans="1:16" x14ac:dyDescent="0.3">
      <c r="A151" s="10">
        <v>0.59899999999999998</v>
      </c>
      <c r="B151" s="10">
        <v>0.59899999999999998</v>
      </c>
      <c r="C151" s="10">
        <v>4.8810200000000004</v>
      </c>
      <c r="E151" s="10">
        <v>1.0900000000000001</v>
      </c>
      <c r="F151">
        <f t="shared" si="5"/>
        <v>0.84432792550201508</v>
      </c>
      <c r="O151" s="10">
        <f t="shared" si="6"/>
        <v>0.59899999999999998</v>
      </c>
      <c r="P151">
        <f t="shared" si="7"/>
        <v>-4.589999999999872</v>
      </c>
    </row>
    <row r="152" spans="1:16" x14ac:dyDescent="0.3">
      <c r="A152" s="10">
        <v>0.6</v>
      </c>
      <c r="B152" s="10">
        <v>0.6</v>
      </c>
      <c r="C152" s="10">
        <v>4.876341</v>
      </c>
      <c r="E152" s="10">
        <v>1.1000000000000001</v>
      </c>
      <c r="F152">
        <f t="shared" si="5"/>
        <v>0.80901699437494701</v>
      </c>
      <c r="O152" s="10">
        <f t="shared" si="6"/>
        <v>0.6</v>
      </c>
      <c r="P152">
        <f t="shared" si="7"/>
        <v>-4.770000000000163</v>
      </c>
    </row>
    <row r="153" spans="1:16" x14ac:dyDescent="0.3">
      <c r="A153" s="10">
        <v>0.60099999999999998</v>
      </c>
      <c r="B153" s="10">
        <v>0.60099999999999998</v>
      </c>
      <c r="C153" s="10">
        <v>4.87148</v>
      </c>
      <c r="E153" s="10">
        <v>1.1100000000000001</v>
      </c>
      <c r="F153">
        <f t="shared" si="5"/>
        <v>0.77051324277578903</v>
      </c>
      <c r="O153" s="10">
        <f t="shared" si="6"/>
        <v>0.60099999999999998</v>
      </c>
      <c r="P153">
        <f t="shared" si="7"/>
        <v>-4.9570000000001002</v>
      </c>
    </row>
    <row r="154" spans="1:16" x14ac:dyDescent="0.3">
      <c r="A154" s="10">
        <v>0.60199999999999998</v>
      </c>
      <c r="B154" s="10">
        <v>0.60199999999999998</v>
      </c>
      <c r="C154" s="10">
        <v>4.8664269999999998</v>
      </c>
      <c r="E154" s="10">
        <v>1.1200000000000001</v>
      </c>
      <c r="F154">
        <f t="shared" si="5"/>
        <v>0.728968627421411</v>
      </c>
      <c r="O154" s="10">
        <f t="shared" si="6"/>
        <v>0.60199999999999998</v>
      </c>
      <c r="P154">
        <f t="shared" si="7"/>
        <v>-5.1519999999998234</v>
      </c>
    </row>
    <row r="155" spans="1:16" x14ac:dyDescent="0.3">
      <c r="A155" s="10">
        <v>0.60299999999999998</v>
      </c>
      <c r="B155" s="10">
        <v>0.60299999999999998</v>
      </c>
      <c r="C155" s="10">
        <v>4.8611760000000004</v>
      </c>
      <c r="E155" s="10">
        <v>1.1299999999999999</v>
      </c>
      <c r="F155">
        <f t="shared" si="5"/>
        <v>0.68454710592868961</v>
      </c>
      <c r="O155" s="10">
        <f t="shared" si="6"/>
        <v>0.60299999999999998</v>
      </c>
      <c r="P155">
        <f t="shared" si="7"/>
        <v>-5.353500000000011</v>
      </c>
    </row>
    <row r="156" spans="1:16" x14ac:dyDescent="0.3">
      <c r="A156" s="10">
        <v>0.60399999999999998</v>
      </c>
      <c r="B156" s="10">
        <v>0.60399999999999998</v>
      </c>
      <c r="C156" s="10">
        <v>4.8557199999999998</v>
      </c>
      <c r="E156" s="10">
        <v>1.1399999999999999</v>
      </c>
      <c r="F156">
        <f t="shared" si="5"/>
        <v>0.6374239897486903</v>
      </c>
      <c r="O156" s="10">
        <f t="shared" si="6"/>
        <v>0.60399999999999998</v>
      </c>
      <c r="P156">
        <f t="shared" si="7"/>
        <v>-5.5635000000000545</v>
      </c>
    </row>
    <row r="157" spans="1:16" x14ac:dyDescent="0.3">
      <c r="A157" s="10">
        <v>0.60499999999999998</v>
      </c>
      <c r="B157" s="10">
        <v>0.60499999999999998</v>
      </c>
      <c r="C157" s="10">
        <v>4.8500490000000003</v>
      </c>
      <c r="E157" s="10">
        <v>1.1499999999999999</v>
      </c>
      <c r="F157">
        <f t="shared" si="5"/>
        <v>0.58778525229247403</v>
      </c>
      <c r="O157" s="10">
        <f t="shared" si="6"/>
        <v>0.60499999999999998</v>
      </c>
      <c r="P157">
        <f t="shared" si="7"/>
        <v>-5.781499999999884</v>
      </c>
    </row>
    <row r="158" spans="1:16" x14ac:dyDescent="0.3">
      <c r="A158" s="10">
        <v>0.60599999999999998</v>
      </c>
      <c r="B158" s="10">
        <v>0.60599999999999998</v>
      </c>
      <c r="C158" s="10">
        <v>4.844157</v>
      </c>
      <c r="E158" s="10">
        <v>1.1599999999999999</v>
      </c>
      <c r="F158">
        <f t="shared" si="5"/>
        <v>0.53582679497899721</v>
      </c>
      <c r="O158" s="10">
        <f t="shared" si="6"/>
        <v>0.60599999999999998</v>
      </c>
      <c r="P158">
        <f t="shared" si="7"/>
        <v>-6.0080000000000133</v>
      </c>
    </row>
    <row r="159" spans="1:16" x14ac:dyDescent="0.3">
      <c r="A159" s="10">
        <v>0.60699999999999998</v>
      </c>
      <c r="B159" s="10">
        <v>0.60699999999999998</v>
      </c>
      <c r="C159" s="10">
        <v>4.8380330000000002</v>
      </c>
      <c r="E159" s="10">
        <v>1.17</v>
      </c>
      <c r="F159">
        <f t="shared" si="5"/>
        <v>0.48175367410171616</v>
      </c>
      <c r="O159" s="10">
        <f t="shared" si="6"/>
        <v>0.60699999999999998</v>
      </c>
      <c r="P159">
        <f t="shared" si="7"/>
        <v>-6.2435000000000684</v>
      </c>
    </row>
    <row r="160" spans="1:16" x14ac:dyDescent="0.3">
      <c r="A160" s="10">
        <v>0.60799999999999998</v>
      </c>
      <c r="B160" s="10">
        <v>0.60799999999999998</v>
      </c>
      <c r="C160" s="10">
        <v>4.8316699999999999</v>
      </c>
      <c r="E160" s="10">
        <v>1.18</v>
      </c>
      <c r="F160">
        <f t="shared" si="5"/>
        <v>0.42577929156507305</v>
      </c>
      <c r="O160" s="10">
        <f t="shared" si="6"/>
        <v>0.60799999999999998</v>
      </c>
      <c r="P160">
        <f t="shared" si="7"/>
        <v>-6.4880000000000493</v>
      </c>
    </row>
    <row r="161" spans="1:16" x14ac:dyDescent="0.3">
      <c r="A161" s="10">
        <v>0.60899999999999999</v>
      </c>
      <c r="B161" s="10">
        <v>0.60899999999999999</v>
      </c>
      <c r="C161" s="10">
        <v>4.8250570000000002</v>
      </c>
      <c r="E161" s="10">
        <v>1.19</v>
      </c>
      <c r="F161">
        <f t="shared" si="5"/>
        <v>0.36812455268467875</v>
      </c>
      <c r="O161" s="10">
        <f t="shared" si="6"/>
        <v>0.60899999999999999</v>
      </c>
      <c r="P161">
        <f t="shared" si="7"/>
        <v>-6.7420000000000258</v>
      </c>
    </row>
    <row r="162" spans="1:16" x14ac:dyDescent="0.3">
      <c r="A162" s="10">
        <v>0.61</v>
      </c>
      <c r="B162" s="10">
        <v>0.61</v>
      </c>
      <c r="C162" s="10">
        <v>4.8181859999999999</v>
      </c>
      <c r="E162" s="10">
        <v>1.2</v>
      </c>
      <c r="F162">
        <f t="shared" si="5"/>
        <v>0.30901699437494773</v>
      </c>
      <c r="O162" s="10">
        <f t="shared" si="6"/>
        <v>0.61</v>
      </c>
      <c r="P162">
        <f t="shared" si="7"/>
        <v>-7.0060000000000677</v>
      </c>
    </row>
    <row r="163" spans="1:16" x14ac:dyDescent="0.3">
      <c r="A163" s="10">
        <v>0.61099999999999999</v>
      </c>
      <c r="B163" s="10">
        <v>0.61099999999999999</v>
      </c>
      <c r="C163" s="10">
        <v>4.811045</v>
      </c>
      <c r="E163" s="10">
        <v>1.21</v>
      </c>
      <c r="F163">
        <f t="shared" si="5"/>
        <v>0.24868988716485543</v>
      </c>
      <c r="O163" s="10">
        <f t="shared" si="6"/>
        <v>0.61099999999999999</v>
      </c>
      <c r="P163">
        <f t="shared" si="7"/>
        <v>-7.2799999999997311</v>
      </c>
    </row>
    <row r="164" spans="1:16" x14ac:dyDescent="0.3">
      <c r="A164" s="10">
        <v>0.61199999999999999</v>
      </c>
      <c r="B164" s="10">
        <v>0.61199999999999999</v>
      </c>
      <c r="C164" s="10">
        <v>4.8036260000000004</v>
      </c>
      <c r="E164" s="10">
        <v>1.22</v>
      </c>
      <c r="F164">
        <f t="shared" si="5"/>
        <v>0.18738131458572474</v>
      </c>
      <c r="O164" s="10">
        <f t="shared" si="6"/>
        <v>0.61199999999999999</v>
      </c>
      <c r="P164">
        <f t="shared" si="7"/>
        <v>-7.564499999999974</v>
      </c>
    </row>
    <row r="165" spans="1:16" x14ac:dyDescent="0.3">
      <c r="A165" s="10">
        <v>0.61299999999999999</v>
      </c>
      <c r="B165" s="10">
        <v>0.61299999999999999</v>
      </c>
      <c r="C165" s="10">
        <v>4.7959160000000001</v>
      </c>
      <c r="E165" s="10">
        <v>1.23</v>
      </c>
      <c r="F165">
        <f t="shared" si="5"/>
        <v>0.12533323356430473</v>
      </c>
      <c r="O165" s="10">
        <f t="shared" si="6"/>
        <v>0.61299999999999999</v>
      </c>
      <c r="P165">
        <f t="shared" si="7"/>
        <v>-7.8610000000001179</v>
      </c>
    </row>
    <row r="166" spans="1:16" x14ac:dyDescent="0.3">
      <c r="A166" s="10">
        <v>0.61399999999999999</v>
      </c>
      <c r="B166" s="10">
        <v>0.61399999999999999</v>
      </c>
      <c r="C166" s="10">
        <v>4.7879040000000002</v>
      </c>
      <c r="E166" s="10">
        <v>1.24</v>
      </c>
      <c r="F166">
        <f t="shared" si="5"/>
        <v>6.2790519529313318E-2</v>
      </c>
      <c r="O166" s="10">
        <f t="shared" si="6"/>
        <v>0.61399999999999999</v>
      </c>
      <c r="P166">
        <f t="shared" si="7"/>
        <v>-8.168500000000023</v>
      </c>
    </row>
    <row r="167" spans="1:16" x14ac:dyDescent="0.3">
      <c r="A167" s="10">
        <v>0.61499999999999999</v>
      </c>
      <c r="B167" s="10">
        <v>0.61499999999999999</v>
      </c>
      <c r="C167" s="10">
        <v>4.779579</v>
      </c>
      <c r="E167" s="10">
        <v>1.25</v>
      </c>
      <c r="F167">
        <f t="shared" si="5"/>
        <v>3.06287113727155E-16</v>
      </c>
      <c r="O167" s="10">
        <f t="shared" si="6"/>
        <v>0.61499999999999999</v>
      </c>
      <c r="P167">
        <f t="shared" si="7"/>
        <v>-8.4880000000002731</v>
      </c>
    </row>
    <row r="168" spans="1:16" x14ac:dyDescent="0.3">
      <c r="A168" s="10">
        <v>0.61599999999999999</v>
      </c>
      <c r="B168" s="10">
        <v>0.61599999999999999</v>
      </c>
      <c r="C168" s="10">
        <v>4.7709279999999996</v>
      </c>
      <c r="E168" s="10">
        <v>1.26</v>
      </c>
      <c r="F168">
        <f t="shared" si="5"/>
        <v>-6.2790519529312708E-2</v>
      </c>
      <c r="O168" s="10">
        <f t="shared" si="6"/>
        <v>0.61599999999999999</v>
      </c>
      <c r="P168">
        <f t="shared" si="7"/>
        <v>-8.8194999999999801</v>
      </c>
    </row>
    <row r="169" spans="1:16" x14ac:dyDescent="0.3">
      <c r="A169" s="10">
        <v>0.61699999999999999</v>
      </c>
      <c r="B169" s="10">
        <v>0.61699999999999999</v>
      </c>
      <c r="C169" s="10">
        <v>4.7619400000000001</v>
      </c>
      <c r="E169" s="10">
        <v>1.27</v>
      </c>
      <c r="F169">
        <f t="shared" si="5"/>
        <v>-0.12533323356430412</v>
      </c>
      <c r="O169" s="10">
        <f t="shared" si="6"/>
        <v>0.61699999999999999</v>
      </c>
      <c r="P169">
        <f t="shared" si="7"/>
        <v>-9.163499999999658</v>
      </c>
    </row>
    <row r="170" spans="1:16" x14ac:dyDescent="0.3">
      <c r="A170" s="10">
        <v>0.61799999999999999</v>
      </c>
      <c r="B170" s="10">
        <v>0.61799999999999999</v>
      </c>
      <c r="C170" s="10">
        <v>4.7526010000000003</v>
      </c>
      <c r="E170" s="10">
        <v>1.28</v>
      </c>
      <c r="F170">
        <f t="shared" si="5"/>
        <v>-0.18738131458572502</v>
      </c>
      <c r="O170" s="10">
        <f t="shared" si="6"/>
        <v>0.61799999999999999</v>
      </c>
      <c r="P170">
        <f t="shared" si="7"/>
        <v>-9.5214999999999606</v>
      </c>
    </row>
    <row r="171" spans="1:16" x14ac:dyDescent="0.3">
      <c r="A171" s="10">
        <v>0.61899999999999999</v>
      </c>
      <c r="B171" s="10">
        <v>0.61899999999999999</v>
      </c>
      <c r="C171" s="10">
        <v>4.7428970000000001</v>
      </c>
      <c r="E171" s="10">
        <v>1.29</v>
      </c>
      <c r="F171">
        <f t="shared" ref="F171:F234" si="8">COS(2*PI()*E171)</f>
        <v>-0.24868988716485482</v>
      </c>
      <c r="O171" s="10">
        <f t="shared" si="6"/>
        <v>0.61899999999999999</v>
      </c>
      <c r="P171">
        <f t="shared" si="7"/>
        <v>-9.8934999999999995</v>
      </c>
    </row>
    <row r="172" spans="1:16" x14ac:dyDescent="0.3">
      <c r="A172" s="10">
        <v>0.62</v>
      </c>
      <c r="B172" s="10">
        <v>0.62</v>
      </c>
      <c r="C172" s="10">
        <v>4.7328140000000003</v>
      </c>
      <c r="E172" s="10">
        <v>1.3</v>
      </c>
      <c r="F172">
        <f t="shared" si="8"/>
        <v>-0.30901699437494712</v>
      </c>
      <c r="O172" s="10">
        <f t="shared" si="6"/>
        <v>0.62</v>
      </c>
      <c r="P172">
        <f t="shared" si="7"/>
        <v>-10.279500000000219</v>
      </c>
    </row>
    <row r="173" spans="1:16" x14ac:dyDescent="0.3">
      <c r="A173" s="10">
        <v>0.621</v>
      </c>
      <c r="B173" s="10">
        <v>0.621</v>
      </c>
      <c r="C173" s="10">
        <v>4.7223379999999997</v>
      </c>
      <c r="E173" s="10">
        <v>1.31</v>
      </c>
      <c r="F173">
        <f t="shared" si="8"/>
        <v>-0.36812455268467731</v>
      </c>
      <c r="O173" s="10">
        <f t="shared" si="6"/>
        <v>0.621</v>
      </c>
      <c r="P173">
        <f t="shared" si="7"/>
        <v>-10.680500000000315</v>
      </c>
    </row>
    <row r="174" spans="1:16" x14ac:dyDescent="0.3">
      <c r="A174" s="10">
        <v>0.622</v>
      </c>
      <c r="B174" s="10">
        <v>0.622</v>
      </c>
      <c r="C174" s="10">
        <v>4.7114529999999997</v>
      </c>
      <c r="E174" s="10">
        <v>1.32</v>
      </c>
      <c r="F174">
        <f t="shared" si="8"/>
        <v>-0.42577929156507333</v>
      </c>
      <c r="O174" s="10">
        <f t="shared" si="6"/>
        <v>0.622</v>
      </c>
      <c r="P174">
        <f t="shared" si="7"/>
        <v>-11.096999999999912</v>
      </c>
    </row>
    <row r="175" spans="1:16" x14ac:dyDescent="0.3">
      <c r="A175" s="10">
        <v>0.623</v>
      </c>
      <c r="B175" s="10">
        <v>0.623</v>
      </c>
      <c r="C175" s="10">
        <v>4.7001439999999999</v>
      </c>
      <c r="E175" s="10">
        <v>1.33</v>
      </c>
      <c r="F175">
        <f t="shared" si="8"/>
        <v>-0.4817536741017156</v>
      </c>
      <c r="O175" s="10">
        <f t="shared" si="6"/>
        <v>0.623</v>
      </c>
      <c r="P175">
        <f t="shared" si="7"/>
        <v>-11.52949999999997</v>
      </c>
    </row>
    <row r="176" spans="1:16" x14ac:dyDescent="0.3">
      <c r="A176" s="10">
        <v>0.624</v>
      </c>
      <c r="B176" s="10">
        <v>0.624</v>
      </c>
      <c r="C176" s="10">
        <v>4.6883939999999997</v>
      </c>
      <c r="E176" s="10">
        <v>1.34</v>
      </c>
      <c r="F176">
        <f t="shared" si="8"/>
        <v>-0.53582679497899666</v>
      </c>
      <c r="O176" s="10">
        <f t="shared" si="6"/>
        <v>0.624</v>
      </c>
      <c r="P176">
        <f t="shared" si="7"/>
        <v>-11.978500000000114</v>
      </c>
    </row>
    <row r="177" spans="1:16" x14ac:dyDescent="0.3">
      <c r="A177" s="10">
        <v>0.625</v>
      </c>
      <c r="B177" s="10">
        <v>0.625</v>
      </c>
      <c r="C177" s="10">
        <v>4.6761869999999996</v>
      </c>
      <c r="E177" s="10">
        <v>1.35</v>
      </c>
      <c r="F177">
        <f t="shared" si="8"/>
        <v>-0.58778525229247292</v>
      </c>
      <c r="O177" s="10">
        <f t="shared" si="6"/>
        <v>0.625</v>
      </c>
      <c r="P177">
        <f t="shared" si="7"/>
        <v>-12.445000000000039</v>
      </c>
    </row>
    <row r="178" spans="1:16" x14ac:dyDescent="0.3">
      <c r="A178" s="10">
        <v>0.626</v>
      </c>
      <c r="B178" s="10">
        <v>0.626</v>
      </c>
      <c r="C178" s="10">
        <v>4.6635039999999996</v>
      </c>
      <c r="E178" s="10">
        <v>1.36</v>
      </c>
      <c r="F178">
        <f t="shared" si="8"/>
        <v>-0.63742398974869052</v>
      </c>
      <c r="O178" s="10">
        <f t="shared" si="6"/>
        <v>0.626</v>
      </c>
      <c r="P178">
        <f t="shared" si="7"/>
        <v>-12.929999999999886</v>
      </c>
    </row>
    <row r="179" spans="1:16" x14ac:dyDescent="0.3">
      <c r="A179" s="10">
        <v>0.627</v>
      </c>
      <c r="B179" s="10">
        <v>0.627</v>
      </c>
      <c r="C179" s="10">
        <v>4.6503269999999999</v>
      </c>
      <c r="E179" s="10">
        <v>1.37</v>
      </c>
      <c r="F179">
        <f t="shared" si="8"/>
        <v>-0.68454710592868917</v>
      </c>
      <c r="O179" s="10">
        <f t="shared" si="6"/>
        <v>0.627</v>
      </c>
      <c r="P179">
        <f t="shared" si="7"/>
        <v>-13.432499999999958</v>
      </c>
    </row>
    <row r="180" spans="1:16" x14ac:dyDescent="0.3">
      <c r="A180" s="10">
        <v>0.628</v>
      </c>
      <c r="B180" s="10">
        <v>0.628</v>
      </c>
      <c r="C180" s="10">
        <v>4.6366389999999997</v>
      </c>
      <c r="E180" s="10">
        <v>1.38</v>
      </c>
      <c r="F180">
        <f t="shared" si="8"/>
        <v>-0.72896862742141055</v>
      </c>
      <c r="O180" s="10">
        <f t="shared" si="6"/>
        <v>0.628</v>
      </c>
      <c r="P180">
        <f t="shared" si="7"/>
        <v>-13.954999999999718</v>
      </c>
    </row>
    <row r="181" spans="1:16" x14ac:dyDescent="0.3">
      <c r="A181" s="10">
        <v>0.629</v>
      </c>
      <c r="B181" s="10">
        <v>0.629</v>
      </c>
      <c r="C181" s="10">
        <v>4.6224170000000004</v>
      </c>
      <c r="E181" s="10">
        <v>1.39</v>
      </c>
      <c r="F181">
        <f t="shared" si="8"/>
        <v>-0.77051324277578814</v>
      </c>
      <c r="O181" s="10">
        <f t="shared" si="6"/>
        <v>0.629</v>
      </c>
      <c r="P181">
        <f t="shared" si="7"/>
        <v>-14.497500000000052</v>
      </c>
    </row>
    <row r="182" spans="1:16" x14ac:dyDescent="0.3">
      <c r="A182" s="10">
        <v>0.63</v>
      </c>
      <c r="B182" s="10">
        <v>0.63</v>
      </c>
      <c r="C182" s="10">
        <v>4.6076439999999996</v>
      </c>
      <c r="E182" s="10">
        <v>1.4</v>
      </c>
      <c r="F182">
        <f t="shared" si="8"/>
        <v>-0.80901699437494723</v>
      </c>
      <c r="O182" s="10">
        <f t="shared" si="6"/>
        <v>0.63</v>
      </c>
      <c r="P182">
        <f t="shared" si="7"/>
        <v>-15.060500000000143</v>
      </c>
    </row>
    <row r="183" spans="1:16" x14ac:dyDescent="0.3">
      <c r="A183" s="10">
        <v>0.63100000000000001</v>
      </c>
      <c r="B183" s="10">
        <v>0.63100000000000001</v>
      </c>
      <c r="C183" s="10">
        <v>4.5922960000000002</v>
      </c>
      <c r="E183" s="10">
        <v>1.41</v>
      </c>
      <c r="F183">
        <f t="shared" si="8"/>
        <v>-0.84432792550201474</v>
      </c>
      <c r="O183" s="10">
        <f t="shared" si="6"/>
        <v>0.63100000000000001</v>
      </c>
      <c r="P183">
        <f t="shared" si="7"/>
        <v>-15.645499999999757</v>
      </c>
    </row>
    <row r="184" spans="1:16" x14ac:dyDescent="0.3">
      <c r="A184" s="10">
        <v>0.63200000000000001</v>
      </c>
      <c r="B184" s="10">
        <v>0.63200000000000001</v>
      </c>
      <c r="C184" s="10">
        <v>4.5763530000000001</v>
      </c>
      <c r="E184" s="10">
        <v>1.42</v>
      </c>
      <c r="F184">
        <f t="shared" si="8"/>
        <v>-0.87630668004386303</v>
      </c>
      <c r="O184" s="10">
        <f t="shared" si="6"/>
        <v>0.63200000000000001</v>
      </c>
      <c r="P184">
        <f t="shared" si="7"/>
        <v>-16.252000000000155</v>
      </c>
    </row>
    <row r="185" spans="1:16" x14ac:dyDescent="0.3">
      <c r="A185" s="10">
        <v>0.63300000000000001</v>
      </c>
      <c r="B185" s="10">
        <v>0.63300000000000001</v>
      </c>
      <c r="C185" s="10">
        <v>4.5597919999999998</v>
      </c>
      <c r="E185" s="10">
        <v>1.43</v>
      </c>
      <c r="F185">
        <f t="shared" si="8"/>
        <v>-0.90482705246601891</v>
      </c>
      <c r="O185" s="10">
        <f t="shared" si="6"/>
        <v>0.63300000000000001</v>
      </c>
      <c r="P185">
        <f t="shared" si="7"/>
        <v>-16.882499999999911</v>
      </c>
    </row>
    <row r="186" spans="1:16" x14ac:dyDescent="0.3">
      <c r="A186" s="10">
        <v>0.63400000000000001</v>
      </c>
      <c r="B186" s="10">
        <v>0.63400000000000001</v>
      </c>
      <c r="C186" s="10">
        <v>4.5425880000000003</v>
      </c>
      <c r="E186" s="10">
        <v>1.44</v>
      </c>
      <c r="F186">
        <f t="shared" si="8"/>
        <v>-0.92977648588825146</v>
      </c>
      <c r="O186" s="10">
        <f t="shared" si="6"/>
        <v>0.63400000000000001</v>
      </c>
      <c r="P186">
        <f t="shared" si="7"/>
        <v>-17.536999999999914</v>
      </c>
    </row>
    <row r="187" spans="1:16" x14ac:dyDescent="0.3">
      <c r="A187" s="10">
        <v>0.63500000000000001</v>
      </c>
      <c r="B187" s="10">
        <v>0.63500000000000001</v>
      </c>
      <c r="C187" s="10">
        <v>4.524718</v>
      </c>
      <c r="E187" s="10">
        <v>1.45</v>
      </c>
      <c r="F187">
        <f t="shared" si="8"/>
        <v>-0.95105651629515342</v>
      </c>
      <c r="O187" s="10">
        <f t="shared" si="6"/>
        <v>0.63500000000000001</v>
      </c>
      <c r="P187">
        <f t="shared" si="7"/>
        <v>-18.215500000000162</v>
      </c>
    </row>
    <row r="188" spans="1:16" x14ac:dyDescent="0.3">
      <c r="A188" s="10">
        <v>0.63600000000000001</v>
      </c>
      <c r="B188" s="10">
        <v>0.63600000000000001</v>
      </c>
      <c r="C188" s="10">
        <v>4.506157</v>
      </c>
      <c r="E188" s="10">
        <v>1.46</v>
      </c>
      <c r="F188">
        <f t="shared" si="8"/>
        <v>-0.96858316112863097</v>
      </c>
      <c r="O188" s="10">
        <f t="shared" si="6"/>
        <v>0.63600000000000001</v>
      </c>
      <c r="P188">
        <f t="shared" si="7"/>
        <v>-18.920500000000118</v>
      </c>
    </row>
    <row r="189" spans="1:16" x14ac:dyDescent="0.3">
      <c r="A189" s="10">
        <v>0.63700000000000001</v>
      </c>
      <c r="B189" s="10">
        <v>0.63700000000000001</v>
      </c>
      <c r="C189" s="10">
        <v>4.4868769999999998</v>
      </c>
      <c r="E189" s="10">
        <v>1.47</v>
      </c>
      <c r="F189">
        <f t="shared" si="8"/>
        <v>-0.9822872507286885</v>
      </c>
      <c r="O189" s="10">
        <f t="shared" si="6"/>
        <v>0.63700000000000001</v>
      </c>
      <c r="P189">
        <f t="shared" si="7"/>
        <v>-19.652499999999851</v>
      </c>
    </row>
    <row r="190" spans="1:16" x14ac:dyDescent="0.3">
      <c r="A190" s="10">
        <v>0.63800000000000001</v>
      </c>
      <c r="B190" s="10">
        <v>0.63800000000000001</v>
      </c>
      <c r="C190" s="10">
        <v>4.4668520000000003</v>
      </c>
      <c r="E190" s="10">
        <v>1.48</v>
      </c>
      <c r="F190">
        <f t="shared" si="8"/>
        <v>-0.99211470131447788</v>
      </c>
      <c r="O190" s="10">
        <f t="shared" si="6"/>
        <v>0.63800000000000001</v>
      </c>
      <c r="P190">
        <f t="shared" si="7"/>
        <v>-20.411999999999875</v>
      </c>
    </row>
    <row r="191" spans="1:16" x14ac:dyDescent="0.3">
      <c r="A191" s="10">
        <v>0.63900000000000001</v>
      </c>
      <c r="B191" s="10">
        <v>0.63900000000000001</v>
      </c>
      <c r="C191" s="10">
        <v>4.446053</v>
      </c>
      <c r="E191" s="10">
        <v>1.49</v>
      </c>
      <c r="F191">
        <f t="shared" si="8"/>
        <v>-0.99802672842827156</v>
      </c>
      <c r="O191" s="10">
        <f t="shared" si="6"/>
        <v>0.63900000000000001</v>
      </c>
      <c r="P191">
        <f t="shared" si="7"/>
        <v>-21.20000000000033</v>
      </c>
    </row>
    <row r="192" spans="1:16" x14ac:dyDescent="0.3">
      <c r="A192" s="10">
        <v>0.64</v>
      </c>
      <c r="B192" s="10">
        <v>0.64</v>
      </c>
      <c r="C192" s="10">
        <v>4.4244519999999996</v>
      </c>
      <c r="E192" s="10">
        <v>1.5</v>
      </c>
      <c r="F192">
        <f t="shared" si="8"/>
        <v>-1</v>
      </c>
      <c r="O192" s="10">
        <f t="shared" si="6"/>
        <v>0.64</v>
      </c>
      <c r="P192">
        <f t="shared" si="7"/>
        <v>-22.018000000000093</v>
      </c>
    </row>
    <row r="193" spans="1:16" x14ac:dyDescent="0.3">
      <c r="A193" s="10">
        <v>0.64100000000000001</v>
      </c>
      <c r="B193" s="10">
        <v>0.64100000000000001</v>
      </c>
      <c r="C193" s="10">
        <v>4.4020169999999998</v>
      </c>
      <c r="E193" s="10">
        <v>1.51</v>
      </c>
      <c r="F193">
        <f t="shared" si="8"/>
        <v>-0.99802672842827156</v>
      </c>
      <c r="O193" s="10">
        <f t="shared" si="6"/>
        <v>0.64100000000000001</v>
      </c>
      <c r="P193">
        <f t="shared" si="7"/>
        <v>-22.866999999999749</v>
      </c>
    </row>
    <row r="194" spans="1:16" x14ac:dyDescent="0.3">
      <c r="A194" s="10">
        <v>0.64200000000000002</v>
      </c>
      <c r="B194" s="10">
        <v>0.64200000000000002</v>
      </c>
      <c r="C194" s="10">
        <v>4.3787180000000001</v>
      </c>
      <c r="E194" s="10">
        <v>1.52</v>
      </c>
      <c r="F194">
        <f t="shared" si="8"/>
        <v>-0.99211470131447799</v>
      </c>
      <c r="O194" s="10">
        <f t="shared" si="6"/>
        <v>0.64200000000000002</v>
      </c>
      <c r="P194">
        <f t="shared" si="7"/>
        <v>-23.74749999999981</v>
      </c>
    </row>
    <row r="195" spans="1:16" x14ac:dyDescent="0.3">
      <c r="A195" s="10">
        <v>0.64300000000000002</v>
      </c>
      <c r="B195" s="10">
        <v>0.64300000000000002</v>
      </c>
      <c r="C195" s="10">
        <v>4.3545220000000002</v>
      </c>
      <c r="E195" s="10">
        <v>1.53</v>
      </c>
      <c r="F195">
        <f t="shared" si="8"/>
        <v>-0.98228725072868861</v>
      </c>
      <c r="O195" s="10">
        <f t="shared" si="6"/>
        <v>0.64300000000000002</v>
      </c>
      <c r="P195">
        <f t="shared" si="7"/>
        <v>-24.661500000000114</v>
      </c>
    </row>
    <row r="196" spans="1:16" x14ac:dyDescent="0.3">
      <c r="A196" s="10">
        <v>0.64400000000000002</v>
      </c>
      <c r="B196" s="10">
        <v>0.64400000000000002</v>
      </c>
      <c r="C196" s="10">
        <v>4.3293949999999999</v>
      </c>
      <c r="E196" s="10">
        <v>1.54</v>
      </c>
      <c r="F196">
        <f t="shared" si="8"/>
        <v>-0.96858316112863108</v>
      </c>
      <c r="O196" s="10">
        <f t="shared" ref="O196:O259" si="9">B196</f>
        <v>0.64400000000000002</v>
      </c>
      <c r="P196">
        <f t="shared" ref="P196:P259" si="10">(C197-C195)/0.002</f>
        <v>-25.609999999999911</v>
      </c>
    </row>
    <row r="197" spans="1:16" x14ac:dyDescent="0.3">
      <c r="A197" s="10">
        <v>0.64500000000000002</v>
      </c>
      <c r="B197" s="10">
        <v>0.64500000000000002</v>
      </c>
      <c r="C197" s="10">
        <v>4.3033020000000004</v>
      </c>
      <c r="E197" s="10">
        <v>1.55</v>
      </c>
      <c r="F197">
        <f t="shared" si="8"/>
        <v>-0.95105651629515364</v>
      </c>
      <c r="O197" s="10">
        <f t="shared" si="9"/>
        <v>0.64500000000000002</v>
      </c>
      <c r="P197">
        <f t="shared" si="10"/>
        <v>-26.593500000000159</v>
      </c>
    </row>
    <row r="198" spans="1:16" x14ac:dyDescent="0.3">
      <c r="A198" s="10">
        <v>0.64600000000000002</v>
      </c>
      <c r="B198" s="10">
        <v>0.64600000000000002</v>
      </c>
      <c r="C198" s="10">
        <v>4.2762079999999996</v>
      </c>
      <c r="E198" s="10">
        <v>1.56</v>
      </c>
      <c r="F198">
        <f t="shared" si="8"/>
        <v>-0.92977648588825168</v>
      </c>
      <c r="O198" s="10">
        <f t="shared" si="9"/>
        <v>0.64600000000000002</v>
      </c>
      <c r="P198">
        <f t="shared" si="10"/>
        <v>-27.61350000000018</v>
      </c>
    </row>
    <row r="199" spans="1:16" x14ac:dyDescent="0.3">
      <c r="A199" s="10">
        <v>0.64700000000000002</v>
      </c>
      <c r="B199" s="10">
        <v>0.64700000000000002</v>
      </c>
      <c r="C199" s="10">
        <v>4.248075</v>
      </c>
      <c r="E199" s="10">
        <v>1.57</v>
      </c>
      <c r="F199">
        <f t="shared" si="8"/>
        <v>-0.90482705246601924</v>
      </c>
      <c r="O199" s="10">
        <f t="shared" si="9"/>
        <v>0.64700000000000002</v>
      </c>
      <c r="P199">
        <f t="shared" si="10"/>
        <v>-28.672499999999879</v>
      </c>
    </row>
    <row r="200" spans="1:16" x14ac:dyDescent="0.3">
      <c r="A200" s="10">
        <v>0.64800000000000002</v>
      </c>
      <c r="B200" s="10">
        <v>0.64800000000000002</v>
      </c>
      <c r="C200" s="10">
        <v>4.2188629999999998</v>
      </c>
      <c r="E200" s="10">
        <v>1.58</v>
      </c>
      <c r="F200">
        <f t="shared" si="8"/>
        <v>-0.87630668004386347</v>
      </c>
      <c r="O200" s="10">
        <f t="shared" si="9"/>
        <v>0.64800000000000002</v>
      </c>
      <c r="P200">
        <f t="shared" si="10"/>
        <v>-29.770500000000144</v>
      </c>
    </row>
    <row r="201" spans="1:16" x14ac:dyDescent="0.3">
      <c r="A201" s="10">
        <v>0.64900000000000002</v>
      </c>
      <c r="B201" s="10">
        <v>0.64900000000000002</v>
      </c>
      <c r="C201" s="10">
        <v>4.1885339999999998</v>
      </c>
      <c r="E201" s="10">
        <v>1.59</v>
      </c>
      <c r="F201">
        <f t="shared" si="8"/>
        <v>-0.84432792550201508</v>
      </c>
      <c r="O201" s="10">
        <f t="shared" si="9"/>
        <v>0.64900000000000002</v>
      </c>
      <c r="P201">
        <f t="shared" si="10"/>
        <v>-30.908499999999783</v>
      </c>
    </row>
    <row r="202" spans="1:16" x14ac:dyDescent="0.3">
      <c r="A202" s="10">
        <v>0.65</v>
      </c>
      <c r="B202" s="10">
        <v>0.65</v>
      </c>
      <c r="C202" s="10">
        <v>4.1570460000000002</v>
      </c>
      <c r="E202" s="10">
        <v>1.6</v>
      </c>
      <c r="F202">
        <f t="shared" si="8"/>
        <v>-0.80901699437494767</v>
      </c>
      <c r="O202" s="10">
        <f t="shared" si="9"/>
        <v>0.65</v>
      </c>
      <c r="P202">
        <f t="shared" si="10"/>
        <v>-32.08949999999966</v>
      </c>
    </row>
    <row r="203" spans="1:16" x14ac:dyDescent="0.3">
      <c r="A203" s="10">
        <v>0.65100000000000002</v>
      </c>
      <c r="B203" s="10">
        <v>0.65100000000000002</v>
      </c>
      <c r="C203" s="10">
        <v>4.1243550000000004</v>
      </c>
      <c r="E203" s="10">
        <v>1.61</v>
      </c>
      <c r="F203">
        <f t="shared" si="8"/>
        <v>-0.77051324277578859</v>
      </c>
      <c r="O203" s="10">
        <f t="shared" si="9"/>
        <v>0.65100000000000002</v>
      </c>
      <c r="P203">
        <f t="shared" si="10"/>
        <v>-33.314000000000284</v>
      </c>
    </row>
    <row r="204" spans="1:16" x14ac:dyDescent="0.3">
      <c r="A204" s="10">
        <v>0.65200000000000002</v>
      </c>
      <c r="B204" s="10">
        <v>0.65200000000000002</v>
      </c>
      <c r="C204" s="10">
        <v>4.0904179999999997</v>
      </c>
      <c r="E204" s="10">
        <v>1.62</v>
      </c>
      <c r="F204">
        <f t="shared" si="8"/>
        <v>-0.72896862742141111</v>
      </c>
      <c r="O204" s="10">
        <f t="shared" si="9"/>
        <v>0.65200000000000002</v>
      </c>
      <c r="P204">
        <f t="shared" si="10"/>
        <v>-34.5835000000001</v>
      </c>
    </row>
    <row r="205" spans="1:16" x14ac:dyDescent="0.3">
      <c r="A205" s="10">
        <v>0.65300000000000002</v>
      </c>
      <c r="B205" s="10">
        <v>0.65300000000000002</v>
      </c>
      <c r="C205" s="10">
        <v>4.0551880000000002</v>
      </c>
      <c r="E205" s="10">
        <v>1.63</v>
      </c>
      <c r="F205">
        <f t="shared" si="8"/>
        <v>-0.68454710592868973</v>
      </c>
      <c r="O205" s="10">
        <f t="shared" si="9"/>
        <v>0.65300000000000002</v>
      </c>
      <c r="P205">
        <f t="shared" si="10"/>
        <v>-35.899999999999821</v>
      </c>
    </row>
    <row r="206" spans="1:16" x14ac:dyDescent="0.3">
      <c r="A206" s="10">
        <v>0.65400000000000003</v>
      </c>
      <c r="B206" s="10">
        <v>0.65400000000000003</v>
      </c>
      <c r="C206" s="10">
        <v>4.018618</v>
      </c>
      <c r="E206" s="10">
        <v>1.64</v>
      </c>
      <c r="F206">
        <f t="shared" si="8"/>
        <v>-0.63742398974869108</v>
      </c>
      <c r="O206" s="10">
        <f t="shared" si="9"/>
        <v>0.65400000000000003</v>
      </c>
      <c r="P206">
        <f t="shared" si="10"/>
        <v>-37.264500000000034</v>
      </c>
    </row>
    <row r="207" spans="1:16" x14ac:dyDescent="0.3">
      <c r="A207" s="10">
        <v>0.65500000000000003</v>
      </c>
      <c r="B207" s="10">
        <v>0.65500000000000003</v>
      </c>
      <c r="C207" s="10">
        <v>3.9806590000000002</v>
      </c>
      <c r="E207" s="10">
        <v>1.65</v>
      </c>
      <c r="F207">
        <f t="shared" si="8"/>
        <v>-0.58778525229247347</v>
      </c>
      <c r="O207" s="10">
        <f t="shared" si="9"/>
        <v>0.65500000000000003</v>
      </c>
      <c r="P207">
        <f t="shared" si="10"/>
        <v>-38.678500000000057</v>
      </c>
    </row>
    <row r="208" spans="1:16" x14ac:dyDescent="0.3">
      <c r="A208" s="10">
        <v>0.65600000000000003</v>
      </c>
      <c r="B208" s="10">
        <v>0.65600000000000003</v>
      </c>
      <c r="C208" s="10">
        <v>3.9412609999999999</v>
      </c>
      <c r="E208" s="10">
        <v>1.66</v>
      </c>
      <c r="F208">
        <f t="shared" si="8"/>
        <v>-0.53582679497899721</v>
      </c>
      <c r="O208" s="10">
        <f t="shared" si="9"/>
        <v>0.65600000000000003</v>
      </c>
      <c r="P208">
        <f t="shared" si="10"/>
        <v>-40.144000000000176</v>
      </c>
    </row>
    <row r="209" spans="1:16" x14ac:dyDescent="0.3">
      <c r="A209" s="10">
        <v>0.65700000000000003</v>
      </c>
      <c r="B209" s="10">
        <v>0.65700000000000003</v>
      </c>
      <c r="C209" s="10">
        <v>3.9003709999999998</v>
      </c>
      <c r="E209" s="10">
        <v>1.67</v>
      </c>
      <c r="F209">
        <f t="shared" si="8"/>
        <v>-0.48175367410171627</v>
      </c>
      <c r="O209" s="10">
        <f t="shared" si="9"/>
        <v>0.65700000000000003</v>
      </c>
      <c r="P209">
        <f t="shared" si="10"/>
        <v>-41.66349999999985</v>
      </c>
    </row>
    <row r="210" spans="1:16" x14ac:dyDescent="0.3">
      <c r="A210" s="10">
        <v>0.65800000000000003</v>
      </c>
      <c r="B210" s="10">
        <v>0.65800000000000003</v>
      </c>
      <c r="C210" s="10">
        <v>3.8579340000000002</v>
      </c>
      <c r="E210" s="10">
        <v>1.68</v>
      </c>
      <c r="F210">
        <f t="shared" si="8"/>
        <v>-0.42577929156507399</v>
      </c>
      <c r="O210" s="10">
        <f t="shared" si="9"/>
        <v>0.65800000000000003</v>
      </c>
      <c r="P210">
        <f t="shared" si="10"/>
        <v>-43.23749999999982</v>
      </c>
    </row>
    <row r="211" spans="1:16" x14ac:dyDescent="0.3">
      <c r="A211" s="10">
        <v>0.65900000000000003</v>
      </c>
      <c r="B211" s="10">
        <v>0.65900000000000003</v>
      </c>
      <c r="C211" s="10">
        <v>3.8138960000000002</v>
      </c>
      <c r="E211" s="10">
        <v>1.69</v>
      </c>
      <c r="F211">
        <f t="shared" si="8"/>
        <v>-0.36812455268467803</v>
      </c>
      <c r="O211" s="10">
        <f t="shared" si="9"/>
        <v>0.65900000000000003</v>
      </c>
      <c r="P211">
        <f t="shared" si="10"/>
        <v>-44.86800000000013</v>
      </c>
    </row>
    <row r="212" spans="1:16" x14ac:dyDescent="0.3">
      <c r="A212" s="10">
        <v>0.66</v>
      </c>
      <c r="B212" s="10">
        <v>0.66</v>
      </c>
      <c r="C212" s="10">
        <v>3.7681979999999999</v>
      </c>
      <c r="E212" s="10">
        <v>1.7</v>
      </c>
      <c r="F212">
        <f t="shared" si="8"/>
        <v>-0.30901699437494784</v>
      </c>
      <c r="O212" s="10">
        <f t="shared" si="9"/>
        <v>0.66</v>
      </c>
      <c r="P212">
        <f t="shared" si="10"/>
        <v>-46.557500000000026</v>
      </c>
    </row>
    <row r="213" spans="1:16" x14ac:dyDescent="0.3">
      <c r="A213" s="10">
        <v>0.66100000000000003</v>
      </c>
      <c r="B213" s="10">
        <v>0.66100000000000003</v>
      </c>
      <c r="C213" s="10">
        <v>3.7207810000000001</v>
      </c>
      <c r="E213" s="10">
        <v>1.71</v>
      </c>
      <c r="F213">
        <f t="shared" si="8"/>
        <v>-0.24868988716485554</v>
      </c>
      <c r="O213" s="10">
        <f t="shared" si="9"/>
        <v>0.66100000000000003</v>
      </c>
      <c r="P213">
        <f t="shared" si="10"/>
        <v>-48.308000000000014</v>
      </c>
    </row>
    <row r="214" spans="1:16" x14ac:dyDescent="0.3">
      <c r="A214" s="10">
        <v>0.66200000000000003</v>
      </c>
      <c r="B214" s="10">
        <v>0.66200000000000003</v>
      </c>
      <c r="C214" s="10">
        <v>3.6715819999999999</v>
      </c>
      <c r="E214" s="10">
        <v>1.72</v>
      </c>
      <c r="F214">
        <f t="shared" si="8"/>
        <v>-0.18738131458572574</v>
      </c>
      <c r="O214" s="10">
        <f t="shared" si="9"/>
        <v>0.66200000000000003</v>
      </c>
      <c r="P214">
        <f t="shared" si="10"/>
        <v>-50.120500000000014</v>
      </c>
    </row>
    <row r="215" spans="1:16" x14ac:dyDescent="0.3">
      <c r="A215" s="10">
        <v>0.66300000000000003</v>
      </c>
      <c r="B215" s="10">
        <v>0.66300000000000003</v>
      </c>
      <c r="C215" s="10">
        <v>3.6205400000000001</v>
      </c>
      <c r="E215" s="10">
        <v>1.73</v>
      </c>
      <c r="F215">
        <f t="shared" si="8"/>
        <v>-0.12533323356430395</v>
      </c>
      <c r="O215" s="10">
        <f t="shared" si="9"/>
        <v>0.66300000000000003</v>
      </c>
      <c r="P215">
        <f t="shared" si="10"/>
        <v>-51.996999999999851</v>
      </c>
    </row>
    <row r="216" spans="1:16" x14ac:dyDescent="0.3">
      <c r="A216" s="10">
        <v>0.66400000000000003</v>
      </c>
      <c r="B216" s="10">
        <v>0.66400000000000003</v>
      </c>
      <c r="C216" s="10">
        <v>3.5675880000000002</v>
      </c>
      <c r="E216" s="10">
        <v>1.74</v>
      </c>
      <c r="F216">
        <f t="shared" si="8"/>
        <v>-6.2790519529313443E-2</v>
      </c>
      <c r="O216" s="10">
        <f t="shared" si="9"/>
        <v>0.66400000000000003</v>
      </c>
      <c r="P216">
        <f t="shared" si="10"/>
        <v>-53.940000000000097</v>
      </c>
    </row>
    <row r="217" spans="1:16" x14ac:dyDescent="0.3">
      <c r="A217" s="10">
        <v>0.66500000000000004</v>
      </c>
      <c r="B217" s="10">
        <v>0.66500000000000004</v>
      </c>
      <c r="C217" s="10">
        <v>3.5126599999999999</v>
      </c>
      <c r="E217" s="10">
        <v>1.75</v>
      </c>
      <c r="F217">
        <f t="shared" si="8"/>
        <v>-4.28801959218017E-16</v>
      </c>
      <c r="O217" s="10">
        <f t="shared" si="9"/>
        <v>0.66500000000000004</v>
      </c>
      <c r="P217">
        <f t="shared" si="10"/>
        <v>-55.951999999999998</v>
      </c>
    </row>
    <row r="218" spans="1:16" x14ac:dyDescent="0.3">
      <c r="A218" s="10">
        <v>0.66600000000000004</v>
      </c>
      <c r="B218" s="10">
        <v>0.66600000000000004</v>
      </c>
      <c r="C218" s="10">
        <v>3.4556840000000002</v>
      </c>
      <c r="E218" s="10">
        <v>1.76</v>
      </c>
      <c r="F218">
        <f t="shared" si="8"/>
        <v>6.2790519529312597E-2</v>
      </c>
      <c r="O218" s="10">
        <f t="shared" si="9"/>
        <v>0.66600000000000004</v>
      </c>
      <c r="P218">
        <f t="shared" si="10"/>
        <v>-58.034499999999987</v>
      </c>
    </row>
    <row r="219" spans="1:16" x14ac:dyDescent="0.3">
      <c r="A219" s="10">
        <v>0.66700000000000004</v>
      </c>
      <c r="B219" s="10">
        <v>0.66700000000000004</v>
      </c>
      <c r="C219" s="10">
        <v>3.3965909999999999</v>
      </c>
      <c r="E219" s="10">
        <v>1.77</v>
      </c>
      <c r="F219">
        <f t="shared" si="8"/>
        <v>0.12533323356430312</v>
      </c>
      <c r="O219" s="10">
        <f t="shared" si="9"/>
        <v>0.66700000000000004</v>
      </c>
      <c r="P219">
        <f t="shared" si="10"/>
        <v>-60.189500000000116</v>
      </c>
    </row>
    <row r="220" spans="1:16" x14ac:dyDescent="0.3">
      <c r="A220" s="10">
        <v>0.66800000000000004</v>
      </c>
      <c r="B220" s="10">
        <v>0.66800000000000004</v>
      </c>
      <c r="C220" s="10">
        <v>3.335305</v>
      </c>
      <c r="E220" s="10">
        <v>1.78</v>
      </c>
      <c r="F220">
        <f t="shared" si="8"/>
        <v>0.18738131458572491</v>
      </c>
      <c r="O220" s="10">
        <f t="shared" si="9"/>
        <v>0.66800000000000004</v>
      </c>
      <c r="P220">
        <f t="shared" si="10"/>
        <v>-62.41949999999985</v>
      </c>
    </row>
    <row r="221" spans="1:16" x14ac:dyDescent="0.3">
      <c r="A221" s="10">
        <v>0.66900000000000004</v>
      </c>
      <c r="B221" s="10">
        <v>0.66900000000000004</v>
      </c>
      <c r="C221" s="10">
        <v>3.2717520000000002</v>
      </c>
      <c r="E221" s="10">
        <v>1.79</v>
      </c>
      <c r="F221">
        <f t="shared" si="8"/>
        <v>0.24868988716485471</v>
      </c>
      <c r="O221" s="10">
        <f t="shared" si="9"/>
        <v>0.66900000000000004</v>
      </c>
      <c r="P221">
        <f t="shared" si="10"/>
        <v>-64.726000000000056</v>
      </c>
    </row>
    <row r="222" spans="1:16" x14ac:dyDescent="0.3">
      <c r="A222" s="10">
        <v>0.67</v>
      </c>
      <c r="B222" s="10">
        <v>0.67</v>
      </c>
      <c r="C222" s="10">
        <v>3.2058529999999998</v>
      </c>
      <c r="E222" s="10">
        <v>1.8</v>
      </c>
      <c r="F222">
        <f t="shared" si="8"/>
        <v>0.30901699437494701</v>
      </c>
      <c r="O222" s="10">
        <f t="shared" si="9"/>
        <v>0.67</v>
      </c>
      <c r="P222">
        <f t="shared" si="10"/>
        <v>-67.112500000000125</v>
      </c>
    </row>
    <row r="223" spans="1:16" x14ac:dyDescent="0.3">
      <c r="A223" s="10">
        <v>0.67100000000000004</v>
      </c>
      <c r="B223" s="10">
        <v>0.67100000000000004</v>
      </c>
      <c r="C223" s="10">
        <v>3.137527</v>
      </c>
      <c r="E223" s="10">
        <v>1.81</v>
      </c>
      <c r="F223">
        <f t="shared" si="8"/>
        <v>0.3681245526846772</v>
      </c>
      <c r="O223" s="10">
        <f t="shared" si="9"/>
        <v>0.67100000000000004</v>
      </c>
      <c r="P223">
        <f t="shared" si="10"/>
        <v>-69.580999999999889</v>
      </c>
    </row>
    <row r="224" spans="1:16" x14ac:dyDescent="0.3">
      <c r="A224" s="10">
        <v>0.67200000000000004</v>
      </c>
      <c r="B224" s="10">
        <v>0.67200000000000004</v>
      </c>
      <c r="C224" s="10">
        <v>3.0666910000000001</v>
      </c>
      <c r="E224" s="10">
        <v>1.82</v>
      </c>
      <c r="F224">
        <f t="shared" si="8"/>
        <v>0.42577929156507321</v>
      </c>
      <c r="O224" s="10">
        <f t="shared" si="9"/>
        <v>0.67200000000000004</v>
      </c>
      <c r="P224">
        <f t="shared" si="10"/>
        <v>-72.132999999999996</v>
      </c>
    </row>
    <row r="225" spans="1:16" x14ac:dyDescent="0.3">
      <c r="A225" s="10">
        <v>0.67300000000000004</v>
      </c>
      <c r="B225" s="10">
        <v>0.67300000000000004</v>
      </c>
      <c r="C225" s="10">
        <v>2.9932609999999999</v>
      </c>
      <c r="E225" s="10">
        <v>1.83</v>
      </c>
      <c r="F225">
        <f t="shared" si="8"/>
        <v>0.48175367410171549</v>
      </c>
      <c r="O225" s="10">
        <f t="shared" si="9"/>
        <v>0.67300000000000004</v>
      </c>
      <c r="P225">
        <f t="shared" si="10"/>
        <v>-74.770999999999916</v>
      </c>
    </row>
    <row r="226" spans="1:16" x14ac:dyDescent="0.3">
      <c r="A226" s="10">
        <v>0.67400000000000004</v>
      </c>
      <c r="B226" s="10">
        <v>0.67400000000000004</v>
      </c>
      <c r="C226" s="10">
        <v>2.9171490000000002</v>
      </c>
      <c r="E226" s="10">
        <v>1.84</v>
      </c>
      <c r="F226">
        <f t="shared" si="8"/>
        <v>0.53582679497899655</v>
      </c>
      <c r="O226" s="10">
        <f t="shared" si="9"/>
        <v>0.67400000000000004</v>
      </c>
      <c r="P226">
        <f t="shared" si="10"/>
        <v>-77.498000000000062</v>
      </c>
    </row>
    <row r="227" spans="1:16" x14ac:dyDescent="0.3">
      <c r="A227" s="10">
        <v>0.67500000000000004</v>
      </c>
      <c r="B227" s="10">
        <v>0.67500000000000004</v>
      </c>
      <c r="C227" s="10">
        <v>2.8382649999999998</v>
      </c>
      <c r="E227" s="10">
        <v>1.85</v>
      </c>
      <c r="F227">
        <f t="shared" si="8"/>
        <v>0.5877852522924728</v>
      </c>
      <c r="O227" s="10">
        <f t="shared" si="9"/>
        <v>0.67500000000000004</v>
      </c>
      <c r="P227">
        <f t="shared" si="10"/>
        <v>-80.316000000000059</v>
      </c>
    </row>
    <row r="228" spans="1:16" x14ac:dyDescent="0.3">
      <c r="A228" s="10">
        <v>0.67600000000000005</v>
      </c>
      <c r="B228" s="10">
        <v>0.67600000000000005</v>
      </c>
      <c r="C228" s="10">
        <v>2.7565170000000001</v>
      </c>
      <c r="E228" s="10">
        <v>1.86</v>
      </c>
      <c r="F228">
        <f t="shared" si="8"/>
        <v>0.63742398974869041</v>
      </c>
      <c r="O228" s="10">
        <f t="shared" si="9"/>
        <v>0.67600000000000005</v>
      </c>
      <c r="P228">
        <f t="shared" si="10"/>
        <v>-83.227500000000006</v>
      </c>
    </row>
    <row r="229" spans="1:16" x14ac:dyDescent="0.3">
      <c r="A229" s="10">
        <v>0.67700000000000005</v>
      </c>
      <c r="B229" s="10">
        <v>0.67700000000000005</v>
      </c>
      <c r="C229" s="10">
        <v>2.6718099999999998</v>
      </c>
      <c r="E229" s="10">
        <v>1.87</v>
      </c>
      <c r="F229">
        <f t="shared" si="8"/>
        <v>0.68454710592868917</v>
      </c>
      <c r="O229" s="10">
        <f t="shared" si="9"/>
        <v>0.67700000000000005</v>
      </c>
      <c r="P229">
        <f t="shared" si="10"/>
        <v>-86.234499999999983</v>
      </c>
    </row>
    <row r="230" spans="1:16" x14ac:dyDescent="0.3">
      <c r="A230" s="10">
        <v>0.67800000000000005</v>
      </c>
      <c r="B230" s="10">
        <v>0.67800000000000005</v>
      </c>
      <c r="C230" s="10">
        <v>2.5840480000000001</v>
      </c>
      <c r="E230" s="10">
        <v>1.88</v>
      </c>
      <c r="F230">
        <f t="shared" si="8"/>
        <v>0.72896862742141044</v>
      </c>
      <c r="O230" s="10">
        <f t="shared" si="9"/>
        <v>0.67800000000000005</v>
      </c>
      <c r="P230">
        <f t="shared" si="10"/>
        <v>-89.339999999999975</v>
      </c>
    </row>
    <row r="231" spans="1:16" x14ac:dyDescent="0.3">
      <c r="A231" s="10">
        <v>0.67900000000000005</v>
      </c>
      <c r="B231" s="11">
        <v>0.67900000000000005</v>
      </c>
      <c r="C231" s="11">
        <v>2.4931299999999998</v>
      </c>
      <c r="D231" s="3"/>
      <c r="E231" s="10">
        <v>1.89</v>
      </c>
      <c r="F231">
        <f t="shared" si="8"/>
        <v>0.77051324277578803</v>
      </c>
      <c r="G231" s="3"/>
      <c r="H231" s="3"/>
      <c r="I231" s="3"/>
      <c r="J231" s="3"/>
      <c r="K231" s="3"/>
      <c r="L231" s="3"/>
      <c r="M231" s="3"/>
      <c r="N231" s="3"/>
      <c r="O231" s="11">
        <f t="shared" si="9"/>
        <v>0.67900000000000005</v>
      </c>
      <c r="P231" s="3">
        <f t="shared" si="10"/>
        <v>-92.54650000000008</v>
      </c>
    </row>
    <row r="232" spans="1:16" x14ac:dyDescent="0.3">
      <c r="A232" s="10">
        <v>0.68</v>
      </c>
      <c r="B232" s="10">
        <v>0.68</v>
      </c>
      <c r="C232" s="10">
        <v>2.3989549999999999</v>
      </c>
      <c r="E232" s="10">
        <v>1.9</v>
      </c>
      <c r="F232">
        <f t="shared" si="8"/>
        <v>0.80901699437494712</v>
      </c>
      <c r="O232" s="10">
        <f t="shared" si="9"/>
        <v>0.68</v>
      </c>
      <c r="P232">
        <f t="shared" si="10"/>
        <v>-95.855999999999938</v>
      </c>
    </row>
    <row r="233" spans="1:16" x14ac:dyDescent="0.3">
      <c r="A233" s="10">
        <v>0.68100000000000005</v>
      </c>
      <c r="B233" s="10">
        <v>0.68100000000000005</v>
      </c>
      <c r="C233" s="10">
        <v>2.301418</v>
      </c>
      <c r="E233" s="10">
        <v>1.91</v>
      </c>
      <c r="F233">
        <f t="shared" si="8"/>
        <v>0.84432792550201463</v>
      </c>
      <c r="O233" s="10">
        <f t="shared" si="9"/>
        <v>0.68100000000000005</v>
      </c>
      <c r="P233">
        <f t="shared" si="10"/>
        <v>-99.270999999999887</v>
      </c>
    </row>
    <row r="234" spans="1:16" x14ac:dyDescent="0.3">
      <c r="A234" s="10">
        <v>0.68200000000000005</v>
      </c>
      <c r="B234" s="10">
        <v>0.68200000000000005</v>
      </c>
      <c r="C234" s="10">
        <v>2.2004130000000002</v>
      </c>
      <c r="E234" s="10">
        <v>1.92</v>
      </c>
      <c r="F234">
        <f t="shared" si="8"/>
        <v>0.87630668004386303</v>
      </c>
      <c r="O234" s="10">
        <f t="shared" si="9"/>
        <v>0.68200000000000005</v>
      </c>
      <c r="P234">
        <f t="shared" si="10"/>
        <v>-102.7944999999999</v>
      </c>
    </row>
    <row r="235" spans="1:16" x14ac:dyDescent="0.3">
      <c r="A235" s="10">
        <v>0.68300000000000005</v>
      </c>
      <c r="B235" s="10">
        <v>0.68300000000000005</v>
      </c>
      <c r="C235" s="10">
        <v>2.0958290000000002</v>
      </c>
      <c r="E235" s="10">
        <v>1.93</v>
      </c>
      <c r="F235">
        <f t="shared" ref="F235:F242" si="11">COS(2*PI()*E235)</f>
        <v>0.90482705246601891</v>
      </c>
      <c r="O235" s="10">
        <f t="shared" si="9"/>
        <v>0.68300000000000005</v>
      </c>
      <c r="P235">
        <f t="shared" si="10"/>
        <v>-106.42850000000003</v>
      </c>
    </row>
    <row r="236" spans="1:16" x14ac:dyDescent="0.3">
      <c r="A236" s="10">
        <v>0.68400000000000005</v>
      </c>
      <c r="B236" s="10">
        <v>0.68400000000000005</v>
      </c>
      <c r="C236" s="10">
        <v>1.9875560000000001</v>
      </c>
      <c r="E236" s="10">
        <v>1.94</v>
      </c>
      <c r="F236">
        <f t="shared" si="11"/>
        <v>0.92977648588825135</v>
      </c>
      <c r="O236" s="10">
        <f t="shared" si="9"/>
        <v>0.68400000000000005</v>
      </c>
      <c r="P236">
        <f t="shared" si="10"/>
        <v>-110.17450000000007</v>
      </c>
    </row>
    <row r="237" spans="1:16" x14ac:dyDescent="0.3">
      <c r="A237" s="10">
        <v>0.68500000000000005</v>
      </c>
      <c r="B237" s="10">
        <v>0.68500000000000005</v>
      </c>
      <c r="C237" s="10">
        <v>1.87548</v>
      </c>
      <c r="E237" s="10">
        <v>1.95</v>
      </c>
      <c r="F237">
        <f t="shared" si="11"/>
        <v>0.95105651629515342</v>
      </c>
      <c r="O237" s="10">
        <f t="shared" si="9"/>
        <v>0.68500000000000005</v>
      </c>
      <c r="P237">
        <f t="shared" si="10"/>
        <v>-114.03650000000009</v>
      </c>
    </row>
    <row r="238" spans="1:16" x14ac:dyDescent="0.3">
      <c r="A238" s="10">
        <v>0.68600000000000005</v>
      </c>
      <c r="B238" s="10">
        <v>0.68600000000000005</v>
      </c>
      <c r="C238" s="10">
        <v>1.7594829999999999</v>
      </c>
      <c r="E238" s="10">
        <v>1.96</v>
      </c>
      <c r="F238">
        <f t="shared" si="11"/>
        <v>0.96858316112863097</v>
      </c>
      <c r="O238" s="10">
        <f t="shared" si="9"/>
        <v>0.68600000000000005</v>
      </c>
      <c r="P238">
        <f t="shared" si="10"/>
        <v>-118.01600000000001</v>
      </c>
    </row>
    <row r="239" spans="1:16" x14ac:dyDescent="0.3">
      <c r="A239" s="10">
        <v>0.68700000000000006</v>
      </c>
      <c r="B239" s="10">
        <v>0.68700000000000006</v>
      </c>
      <c r="C239" s="10">
        <v>1.639448</v>
      </c>
      <c r="E239" s="10">
        <v>1.97</v>
      </c>
      <c r="F239">
        <f t="shared" si="11"/>
        <v>0.9822872507286885</v>
      </c>
      <c r="O239" s="10">
        <f t="shared" si="9"/>
        <v>0.68700000000000006</v>
      </c>
      <c r="P239">
        <f t="shared" si="10"/>
        <v>-122.11499999999997</v>
      </c>
    </row>
    <row r="240" spans="1:16" x14ac:dyDescent="0.3">
      <c r="A240" s="10">
        <v>0.68799999999999994</v>
      </c>
      <c r="B240" s="10">
        <v>0.68799999999999994</v>
      </c>
      <c r="C240" s="10">
        <v>1.515253</v>
      </c>
      <c r="E240" s="10">
        <v>1.98</v>
      </c>
      <c r="F240">
        <f t="shared" si="11"/>
        <v>0.99211470131447788</v>
      </c>
      <c r="O240" s="10">
        <f t="shared" si="9"/>
        <v>0.68799999999999994</v>
      </c>
      <c r="P240">
        <f t="shared" si="10"/>
        <v>-126.33700000000003</v>
      </c>
    </row>
    <row r="241" spans="1:16" x14ac:dyDescent="0.3">
      <c r="A241" s="10">
        <v>0.68899999999999995</v>
      </c>
      <c r="B241" s="10">
        <v>0.68899999999999995</v>
      </c>
      <c r="C241" s="10">
        <v>1.386774</v>
      </c>
      <c r="E241" s="10">
        <v>1.99</v>
      </c>
      <c r="F241">
        <f t="shared" si="11"/>
        <v>0.99802672842827156</v>
      </c>
      <c r="O241" s="10">
        <f t="shared" si="9"/>
        <v>0.68899999999999995</v>
      </c>
      <c r="P241">
        <f t="shared" si="10"/>
        <v>-130.68250000000003</v>
      </c>
    </row>
    <row r="242" spans="1:16" x14ac:dyDescent="0.3">
      <c r="A242" s="10">
        <v>0.69</v>
      </c>
      <c r="B242" s="10">
        <v>0.69</v>
      </c>
      <c r="C242" s="10">
        <v>1.2538879999999999</v>
      </c>
      <c r="E242" s="10">
        <v>2</v>
      </c>
      <c r="F242">
        <f t="shared" si="11"/>
        <v>1</v>
      </c>
      <c r="O242" s="10">
        <f t="shared" si="9"/>
        <v>0.69</v>
      </c>
      <c r="P242">
        <f t="shared" si="10"/>
        <v>-135.15449999999996</v>
      </c>
    </row>
    <row r="243" spans="1:16" x14ac:dyDescent="0.3">
      <c r="A243" s="10">
        <v>0.69099999999999995</v>
      </c>
      <c r="B243" s="10">
        <v>0.69099999999999995</v>
      </c>
      <c r="C243" s="10">
        <v>1.116465</v>
      </c>
      <c r="O243" s="10">
        <f t="shared" si="9"/>
        <v>0.69099999999999995</v>
      </c>
      <c r="P243">
        <f t="shared" si="10"/>
        <v>-139.75554999999994</v>
      </c>
    </row>
    <row r="244" spans="1:16" x14ac:dyDescent="0.3">
      <c r="A244" s="10">
        <v>0.69199999999999995</v>
      </c>
      <c r="B244" s="10">
        <v>0.69199999999999995</v>
      </c>
      <c r="C244" s="10">
        <v>0.97437689999999999</v>
      </c>
      <c r="O244" s="10">
        <f t="shared" si="9"/>
        <v>0.69199999999999995</v>
      </c>
      <c r="P244">
        <f t="shared" si="10"/>
        <v>-144.48645000000005</v>
      </c>
    </row>
    <row r="245" spans="1:16" x14ac:dyDescent="0.3">
      <c r="A245" s="10">
        <v>0.69299999999999995</v>
      </c>
      <c r="B245" s="10">
        <v>0.69299999999999995</v>
      </c>
      <c r="C245" s="10">
        <v>0.82749209999999995</v>
      </c>
      <c r="O245" s="10">
        <f t="shared" si="9"/>
        <v>0.69299999999999995</v>
      </c>
      <c r="P245">
        <f t="shared" si="10"/>
        <v>-149.34965</v>
      </c>
    </row>
    <row r="246" spans="1:16" x14ac:dyDescent="0.3">
      <c r="A246" s="10">
        <v>0.69399999999999995</v>
      </c>
      <c r="B246" s="10">
        <v>0.69399999999999995</v>
      </c>
      <c r="C246" s="10">
        <v>0.67567759999999999</v>
      </c>
      <c r="O246" s="10">
        <f t="shared" si="9"/>
        <v>0.69399999999999995</v>
      </c>
      <c r="P246">
        <f t="shared" si="10"/>
        <v>-154.34679999999994</v>
      </c>
    </row>
    <row r="247" spans="1:16" x14ac:dyDescent="0.3">
      <c r="A247" s="10">
        <v>0.69499999999999995</v>
      </c>
      <c r="B247" s="10">
        <v>0.69499999999999995</v>
      </c>
      <c r="C247" s="10">
        <v>0.51879850000000005</v>
      </c>
      <c r="O247" s="10">
        <f t="shared" si="9"/>
        <v>0.69499999999999995</v>
      </c>
      <c r="P247">
        <f t="shared" si="10"/>
        <v>-159.47469999999998</v>
      </c>
    </row>
    <row r="248" spans="1:16" x14ac:dyDescent="0.3">
      <c r="A248" s="10">
        <v>0.69599999999999995</v>
      </c>
      <c r="B248" s="10">
        <v>0.69599999999999995</v>
      </c>
      <c r="C248" s="10">
        <v>0.3567282</v>
      </c>
      <c r="O248" s="10">
        <f t="shared" si="9"/>
        <v>0.69599999999999995</v>
      </c>
      <c r="P248">
        <f t="shared" si="10"/>
        <v>-162.01070000000001</v>
      </c>
    </row>
    <row r="249" spans="1:16" x14ac:dyDescent="0.3">
      <c r="A249" s="10">
        <v>0.69699999999999995</v>
      </c>
      <c r="B249" s="10">
        <v>0.69699999999999995</v>
      </c>
      <c r="C249" s="10">
        <v>0.19477710000000001</v>
      </c>
      <c r="O249" s="10">
        <f t="shared" si="9"/>
        <v>0.69699999999999995</v>
      </c>
      <c r="P249">
        <f t="shared" si="10"/>
        <v>-118.4705</v>
      </c>
    </row>
    <row r="250" spans="1:16" x14ac:dyDescent="0.3">
      <c r="A250" s="10">
        <v>0.69799999999999995</v>
      </c>
      <c r="B250" s="10">
        <v>0.69799999999999995</v>
      </c>
      <c r="C250" s="10">
        <v>0.1197872</v>
      </c>
      <c r="O250" s="10">
        <f t="shared" si="9"/>
        <v>0.69799999999999995</v>
      </c>
      <c r="P250">
        <f t="shared" si="10"/>
        <v>-48.954965000000001</v>
      </c>
    </row>
    <row r="251" spans="1:16" x14ac:dyDescent="0.3">
      <c r="A251" s="10">
        <v>0.69899999999999995</v>
      </c>
      <c r="B251" s="10">
        <v>0.69899999999999995</v>
      </c>
      <c r="C251" s="10">
        <v>9.6867170000000002E-2</v>
      </c>
      <c r="O251" s="10">
        <f t="shared" si="9"/>
        <v>0.69899999999999995</v>
      </c>
      <c r="P251">
        <f t="shared" si="10"/>
        <v>-17.613024999999997</v>
      </c>
    </row>
    <row r="252" spans="1:16" x14ac:dyDescent="0.3">
      <c r="A252" s="10">
        <v>0.7</v>
      </c>
      <c r="B252" s="10">
        <v>0.7</v>
      </c>
      <c r="C252" s="10">
        <v>8.4561150000000002E-2</v>
      </c>
      <c r="O252" s="10">
        <f t="shared" si="9"/>
        <v>0.7</v>
      </c>
      <c r="P252">
        <f t="shared" si="10"/>
        <v>-10.259085000000001</v>
      </c>
    </row>
    <row r="253" spans="1:16" x14ac:dyDescent="0.3">
      <c r="A253" s="10">
        <v>0.70099999999999996</v>
      </c>
      <c r="B253" s="10">
        <v>0.70099999999999996</v>
      </c>
      <c r="C253" s="10">
        <v>7.6349E-2</v>
      </c>
      <c r="O253" s="10">
        <f t="shared" si="9"/>
        <v>0.70099999999999996</v>
      </c>
      <c r="P253">
        <f t="shared" si="10"/>
        <v>-7.1858949999999977</v>
      </c>
    </row>
    <row r="254" spans="1:16" x14ac:dyDescent="0.3">
      <c r="A254" s="10">
        <v>0.70199999999999996</v>
      </c>
      <c r="B254" s="10">
        <v>0.70199999999999996</v>
      </c>
      <c r="C254" s="10">
        <v>7.0189360000000006E-2</v>
      </c>
      <c r="O254" s="10">
        <f t="shared" si="9"/>
        <v>0.70199999999999996</v>
      </c>
      <c r="P254">
        <f t="shared" si="10"/>
        <v>-5.5309200000000018</v>
      </c>
    </row>
    <row r="255" spans="1:16" x14ac:dyDescent="0.3">
      <c r="A255" s="10">
        <v>0.70299999999999996</v>
      </c>
      <c r="B255" s="10">
        <v>0.70299999999999996</v>
      </c>
      <c r="C255" s="10">
        <v>6.5287159999999997E-2</v>
      </c>
      <c r="O255" s="10">
        <f t="shared" si="9"/>
        <v>0.70299999999999996</v>
      </c>
      <c r="P255">
        <f t="shared" si="10"/>
        <v>-4.4456200000000043</v>
      </c>
    </row>
    <row r="256" spans="1:16" x14ac:dyDescent="0.3">
      <c r="A256" s="10">
        <v>0.70399999999999996</v>
      </c>
      <c r="B256" s="10">
        <v>0.70399999999999996</v>
      </c>
      <c r="C256" s="10">
        <v>6.1298119999999998E-2</v>
      </c>
      <c r="O256" s="10">
        <f t="shared" si="9"/>
        <v>0.70399999999999996</v>
      </c>
      <c r="P256">
        <f t="shared" si="10"/>
        <v>-3.6809299999999987</v>
      </c>
    </row>
    <row r="257" spans="1:16" x14ac:dyDescent="0.3">
      <c r="A257" s="10">
        <v>0.70499999999999996</v>
      </c>
      <c r="B257" s="10">
        <v>0.70499999999999996</v>
      </c>
      <c r="C257" s="10">
        <v>5.7925299999999999E-2</v>
      </c>
      <c r="O257" s="10">
        <f t="shared" si="9"/>
        <v>0.70499999999999996</v>
      </c>
      <c r="P257">
        <f t="shared" si="10"/>
        <v>-3.1420399999999988</v>
      </c>
    </row>
    <row r="258" spans="1:16" x14ac:dyDescent="0.3">
      <c r="A258" s="10">
        <v>0.70599999999999996</v>
      </c>
      <c r="B258" s="10">
        <v>0.70599999999999996</v>
      </c>
      <c r="C258" s="10">
        <v>5.501404E-2</v>
      </c>
      <c r="O258" s="10">
        <f t="shared" si="9"/>
        <v>0.70599999999999996</v>
      </c>
      <c r="P258">
        <f t="shared" si="10"/>
        <v>-2.7304149999999998</v>
      </c>
    </row>
    <row r="259" spans="1:16" x14ac:dyDescent="0.3">
      <c r="A259" s="10">
        <v>0.70699999999999996</v>
      </c>
      <c r="B259" s="10">
        <v>0.70699999999999996</v>
      </c>
      <c r="C259" s="10">
        <v>5.2464469999999999E-2</v>
      </c>
      <c r="O259" s="10">
        <f t="shared" si="9"/>
        <v>0.70699999999999996</v>
      </c>
      <c r="P259">
        <f t="shared" si="10"/>
        <v>-2.404725</v>
      </c>
    </row>
    <row r="260" spans="1:16" x14ac:dyDescent="0.3">
      <c r="A260" s="10">
        <v>0.70799999999999996</v>
      </c>
      <c r="B260" s="10">
        <v>0.70799999999999996</v>
      </c>
      <c r="C260" s="10">
        <v>5.020459E-2</v>
      </c>
      <c r="O260" s="10">
        <f t="shared" ref="O260:O301" si="12">B260</f>
        <v>0.70799999999999996</v>
      </c>
      <c r="P260">
        <f t="shared" ref="P260:P301" si="13">(C261-C259)/0.002</f>
        <v>-2.1414899999999992</v>
      </c>
    </row>
    <row r="261" spans="1:16" x14ac:dyDescent="0.3">
      <c r="A261" s="10">
        <v>0.70899999999999996</v>
      </c>
      <c r="B261" s="10">
        <v>0.70899999999999996</v>
      </c>
      <c r="C261" s="10">
        <v>4.818149E-2</v>
      </c>
      <c r="O261" s="10">
        <f t="shared" si="12"/>
        <v>0.70899999999999996</v>
      </c>
      <c r="P261">
        <f t="shared" si="13"/>
        <v>-1.9246200000000018</v>
      </c>
    </row>
    <row r="262" spans="1:16" x14ac:dyDescent="0.3">
      <c r="A262" s="10">
        <v>0.71</v>
      </c>
      <c r="B262" s="10">
        <v>0.71</v>
      </c>
      <c r="C262" s="10">
        <v>4.6355349999999997E-2</v>
      </c>
      <c r="O262" s="10">
        <f t="shared" si="12"/>
        <v>0.71</v>
      </c>
      <c r="P262">
        <f t="shared" si="13"/>
        <v>-1.7430099999999997</v>
      </c>
    </row>
    <row r="263" spans="1:16" x14ac:dyDescent="0.3">
      <c r="A263" s="10">
        <v>0.71099999999999997</v>
      </c>
      <c r="B263" s="10">
        <v>0.71099999999999997</v>
      </c>
      <c r="C263" s="10">
        <v>4.4695470000000001E-2</v>
      </c>
      <c r="O263" s="10">
        <f t="shared" si="12"/>
        <v>0.71099999999999997</v>
      </c>
      <c r="P263">
        <f t="shared" si="13"/>
        <v>-1.5888349999999967</v>
      </c>
    </row>
    <row r="264" spans="1:16" x14ac:dyDescent="0.3">
      <c r="A264" s="10">
        <v>0.71199999999999997</v>
      </c>
      <c r="B264" s="10">
        <v>0.71199999999999997</v>
      </c>
      <c r="C264" s="10">
        <v>4.3177680000000003E-2</v>
      </c>
      <c r="O264" s="10">
        <f t="shared" si="12"/>
        <v>0.71199999999999997</v>
      </c>
      <c r="P264">
        <f t="shared" si="13"/>
        <v>-1.4564100000000018</v>
      </c>
    </row>
    <row r="265" spans="1:16" x14ac:dyDescent="0.3">
      <c r="A265" s="10">
        <v>0.71299999999999997</v>
      </c>
      <c r="B265" s="10">
        <v>0.71299999999999997</v>
      </c>
      <c r="C265" s="10">
        <v>4.1782649999999998E-2</v>
      </c>
      <c r="O265" s="10">
        <f t="shared" si="12"/>
        <v>0.71299999999999997</v>
      </c>
      <c r="P265">
        <f t="shared" si="13"/>
        <v>-1.3415100000000006</v>
      </c>
    </row>
    <row r="266" spans="1:16" x14ac:dyDescent="0.3">
      <c r="A266" s="10">
        <v>0.71399999999999997</v>
      </c>
      <c r="B266" s="10">
        <v>0.71399999999999997</v>
      </c>
      <c r="C266" s="10">
        <v>4.0494660000000002E-2</v>
      </c>
      <c r="O266" s="10">
        <f t="shared" si="12"/>
        <v>0.71399999999999997</v>
      </c>
      <c r="P266">
        <f t="shared" si="13"/>
        <v>-1.2409450000000002</v>
      </c>
    </row>
    <row r="267" spans="1:16" x14ac:dyDescent="0.3">
      <c r="A267" s="10">
        <v>0.71499999999999997</v>
      </c>
      <c r="B267" s="10">
        <v>0.71499999999999997</v>
      </c>
      <c r="C267" s="10">
        <v>3.9300759999999997E-2</v>
      </c>
      <c r="O267" s="10">
        <f t="shared" si="12"/>
        <v>0.71499999999999997</v>
      </c>
      <c r="P267">
        <f t="shared" si="13"/>
        <v>-1.1522500000000004</v>
      </c>
    </row>
    <row r="268" spans="1:16" x14ac:dyDescent="0.3">
      <c r="A268" s="10">
        <v>0.71599999999999997</v>
      </c>
      <c r="B268" s="10">
        <v>0.71599999999999997</v>
      </c>
      <c r="C268" s="10">
        <v>3.8190160000000001E-2</v>
      </c>
      <c r="O268" s="10">
        <f t="shared" si="12"/>
        <v>0.71599999999999997</v>
      </c>
      <c r="P268">
        <f t="shared" si="13"/>
        <v>-1.0734849999999989</v>
      </c>
    </row>
    <row r="269" spans="1:16" x14ac:dyDescent="0.3">
      <c r="A269" s="10">
        <v>0.71699999999999997</v>
      </c>
      <c r="B269" s="10">
        <v>0.71699999999999997</v>
      </c>
      <c r="C269" s="10">
        <v>3.7153789999999999E-2</v>
      </c>
      <c r="O269" s="10">
        <f t="shared" si="12"/>
        <v>0.71699999999999997</v>
      </c>
      <c r="P269">
        <f t="shared" si="13"/>
        <v>-1.0031149999999989</v>
      </c>
    </row>
    <row r="270" spans="1:16" x14ac:dyDescent="0.3">
      <c r="A270" s="10">
        <v>0.71799999999999997</v>
      </c>
      <c r="B270" s="10">
        <v>0.71799999999999997</v>
      </c>
      <c r="C270" s="10">
        <v>3.6183930000000003E-2</v>
      </c>
      <c r="O270" s="10">
        <f t="shared" si="12"/>
        <v>0.71799999999999997</v>
      </c>
      <c r="P270">
        <f t="shared" si="13"/>
        <v>-0.93990499999999777</v>
      </c>
    </row>
    <row r="271" spans="1:16" x14ac:dyDescent="0.3">
      <c r="A271" s="10">
        <v>0.71899999999999997</v>
      </c>
      <c r="B271" s="10">
        <v>0.71899999999999997</v>
      </c>
      <c r="C271" s="10">
        <v>3.5273980000000003E-2</v>
      </c>
      <c r="O271" s="10">
        <f t="shared" si="12"/>
        <v>0.71899999999999997</v>
      </c>
      <c r="P271">
        <f t="shared" si="13"/>
        <v>-0.8828450000000001</v>
      </c>
    </row>
    <row r="272" spans="1:16" x14ac:dyDescent="0.3">
      <c r="A272" s="10">
        <v>0.72</v>
      </c>
      <c r="B272" s="10">
        <v>0.72</v>
      </c>
      <c r="C272" s="10">
        <v>3.4418240000000003E-2</v>
      </c>
      <c r="O272" s="10">
        <f t="shared" si="12"/>
        <v>0.72</v>
      </c>
      <c r="P272">
        <f t="shared" si="13"/>
        <v>-0.8311100000000029</v>
      </c>
    </row>
    <row r="273" spans="1:16" x14ac:dyDescent="0.3">
      <c r="A273" s="10">
        <v>0.72099999999999997</v>
      </c>
      <c r="B273" s="10">
        <v>0.72099999999999997</v>
      </c>
      <c r="C273" s="10">
        <v>3.3611759999999997E-2</v>
      </c>
      <c r="O273" s="10">
        <f t="shared" si="12"/>
        <v>0.72099999999999997</v>
      </c>
      <c r="P273">
        <f t="shared" si="13"/>
        <v>-0.78401999999999983</v>
      </c>
    </row>
    <row r="274" spans="1:16" x14ac:dyDescent="0.3">
      <c r="A274" s="10">
        <v>0.72199999999999998</v>
      </c>
      <c r="B274" s="10">
        <v>0.72199999999999998</v>
      </c>
      <c r="C274" s="10">
        <v>3.2850200000000003E-2</v>
      </c>
      <c r="O274" s="10">
        <f t="shared" si="12"/>
        <v>0.72199999999999998</v>
      </c>
      <c r="P274">
        <f t="shared" si="13"/>
        <v>-0.74099000000000037</v>
      </c>
    </row>
    <row r="275" spans="1:16" x14ac:dyDescent="0.3">
      <c r="A275" s="10">
        <v>0.72299999999999998</v>
      </c>
      <c r="B275" s="10">
        <v>0.72299999999999998</v>
      </c>
      <c r="C275" s="10">
        <v>3.2129779999999997E-2</v>
      </c>
      <c r="O275" s="10">
        <f t="shared" si="12"/>
        <v>0.72299999999999998</v>
      </c>
      <c r="P275">
        <f t="shared" si="13"/>
        <v>-0.7015400000000005</v>
      </c>
    </row>
    <row r="276" spans="1:16" x14ac:dyDescent="0.3">
      <c r="A276" s="10">
        <v>0.72399999999999998</v>
      </c>
      <c r="B276" s="10">
        <v>0.72399999999999998</v>
      </c>
      <c r="C276" s="10">
        <v>3.1447120000000002E-2</v>
      </c>
      <c r="O276" s="10">
        <f t="shared" si="12"/>
        <v>0.72399999999999998</v>
      </c>
      <c r="P276">
        <f t="shared" si="13"/>
        <v>-0.66526999999999903</v>
      </c>
    </row>
    <row r="277" spans="1:16" x14ac:dyDescent="0.3">
      <c r="A277" s="10">
        <v>0.72499999999999998</v>
      </c>
      <c r="B277" s="10">
        <v>0.72499999999999998</v>
      </c>
      <c r="C277" s="10">
        <v>3.0799239999999999E-2</v>
      </c>
      <c r="O277" s="10">
        <f t="shared" si="12"/>
        <v>0.72499999999999998</v>
      </c>
      <c r="P277">
        <f t="shared" si="13"/>
        <v>-0.63181500000000079</v>
      </c>
    </row>
    <row r="278" spans="1:16" x14ac:dyDescent="0.3">
      <c r="A278" s="10">
        <v>0.72599999999999998</v>
      </c>
      <c r="B278" s="10">
        <v>0.72599999999999998</v>
      </c>
      <c r="C278" s="10">
        <v>3.018349E-2</v>
      </c>
      <c r="O278" s="10">
        <f t="shared" si="12"/>
        <v>0.72599999999999998</v>
      </c>
      <c r="P278">
        <f t="shared" si="13"/>
        <v>-0.60087999999999986</v>
      </c>
    </row>
    <row r="279" spans="1:16" x14ac:dyDescent="0.3">
      <c r="A279" s="10">
        <v>0.72699999999999998</v>
      </c>
      <c r="B279" s="10">
        <v>0.72699999999999998</v>
      </c>
      <c r="C279" s="10">
        <v>2.9597479999999999E-2</v>
      </c>
      <c r="O279" s="10">
        <f t="shared" si="12"/>
        <v>0.72699999999999998</v>
      </c>
      <c r="P279">
        <f t="shared" si="13"/>
        <v>-0.57220500000000096</v>
      </c>
    </row>
    <row r="280" spans="1:16" x14ac:dyDescent="0.3">
      <c r="A280" s="10">
        <v>0.72799999999999998</v>
      </c>
      <c r="B280" s="10">
        <v>0.72799999999999998</v>
      </c>
      <c r="C280" s="10">
        <v>2.9039079999999998E-2</v>
      </c>
      <c r="O280" s="10">
        <f t="shared" si="12"/>
        <v>0.72799999999999998</v>
      </c>
      <c r="P280">
        <f t="shared" si="13"/>
        <v>-0.54556499999999963</v>
      </c>
    </row>
    <row r="281" spans="1:16" x14ac:dyDescent="0.3">
      <c r="A281" s="10">
        <v>0.72899999999999998</v>
      </c>
      <c r="B281" s="10">
        <v>0.72899999999999998</v>
      </c>
      <c r="C281" s="10">
        <v>2.850635E-2</v>
      </c>
      <c r="O281" s="10">
        <f t="shared" si="12"/>
        <v>0.72899999999999998</v>
      </c>
      <c r="P281">
        <f t="shared" si="13"/>
        <v>-0.52076499999999937</v>
      </c>
    </row>
    <row r="282" spans="1:16" x14ac:dyDescent="0.3">
      <c r="A282" s="10">
        <v>0.73</v>
      </c>
      <c r="B282" s="10">
        <v>0.73</v>
      </c>
      <c r="C282" s="10">
        <v>2.799755E-2</v>
      </c>
      <c r="O282" s="10">
        <f t="shared" si="12"/>
        <v>0.73</v>
      </c>
      <c r="P282">
        <f t="shared" si="13"/>
        <v>-0.49762000000000067</v>
      </c>
    </row>
    <row r="283" spans="1:16" x14ac:dyDescent="0.3">
      <c r="A283" s="10">
        <v>0.73099999999999998</v>
      </c>
      <c r="B283" s="10">
        <v>0.73099999999999998</v>
      </c>
      <c r="C283" s="10">
        <v>2.7511109999999998E-2</v>
      </c>
      <c r="O283" s="10">
        <f t="shared" si="12"/>
        <v>0.73099999999999998</v>
      </c>
      <c r="P283">
        <f t="shared" si="13"/>
        <v>-0.47598999999999902</v>
      </c>
    </row>
    <row r="284" spans="1:16" x14ac:dyDescent="0.3">
      <c r="A284" s="10">
        <v>0.73199999999999998</v>
      </c>
      <c r="B284" s="10">
        <v>0.73199999999999998</v>
      </c>
      <c r="C284" s="10">
        <v>2.7045570000000001E-2</v>
      </c>
      <c r="O284" s="10">
        <f t="shared" si="12"/>
        <v>0.73199999999999998</v>
      </c>
      <c r="P284">
        <f t="shared" si="13"/>
        <v>-0.45573999999999959</v>
      </c>
    </row>
    <row r="285" spans="1:16" x14ac:dyDescent="0.3">
      <c r="A285" s="10">
        <v>0.73299999999999998</v>
      </c>
      <c r="B285" s="10">
        <v>0.73299999999999998</v>
      </c>
      <c r="C285" s="10">
        <v>2.6599629999999999E-2</v>
      </c>
      <c r="O285" s="10">
        <f t="shared" si="12"/>
        <v>0.73299999999999998</v>
      </c>
      <c r="P285">
        <f t="shared" si="13"/>
        <v>-0.43674500000000055</v>
      </c>
    </row>
    <row r="286" spans="1:16" x14ac:dyDescent="0.3">
      <c r="A286" s="10">
        <v>0.73399999999999999</v>
      </c>
      <c r="B286" s="10">
        <v>0.73399999999999999</v>
      </c>
      <c r="C286" s="10">
        <v>2.617208E-2</v>
      </c>
      <c r="O286" s="10">
        <f t="shared" si="12"/>
        <v>0.73399999999999999</v>
      </c>
      <c r="P286">
        <f t="shared" si="13"/>
        <v>-0.41890499999999892</v>
      </c>
    </row>
    <row r="287" spans="1:16" x14ac:dyDescent="0.3">
      <c r="A287" s="10">
        <v>0.73499999999999999</v>
      </c>
      <c r="B287" s="10">
        <v>0.73499999999999999</v>
      </c>
      <c r="C287" s="10">
        <v>2.5761820000000001E-2</v>
      </c>
      <c r="O287" s="10">
        <f t="shared" si="12"/>
        <v>0.73499999999999999</v>
      </c>
      <c r="P287">
        <f t="shared" si="13"/>
        <v>-0.40212000000000059</v>
      </c>
    </row>
    <row r="288" spans="1:16" x14ac:dyDescent="0.3">
      <c r="A288" s="10">
        <v>0.73599999999999999</v>
      </c>
      <c r="B288" s="10">
        <v>0.73599999999999999</v>
      </c>
      <c r="C288" s="10">
        <v>2.5367839999999999E-2</v>
      </c>
      <c r="O288" s="10">
        <f t="shared" si="12"/>
        <v>0.73599999999999999</v>
      </c>
      <c r="P288">
        <f t="shared" si="13"/>
        <v>-0.38631000000000082</v>
      </c>
    </row>
    <row r="289" spans="1:16" x14ac:dyDescent="0.3">
      <c r="A289" s="10">
        <v>0.73699999999999999</v>
      </c>
      <c r="B289" s="10">
        <v>0.73699999999999999</v>
      </c>
      <c r="C289" s="10">
        <v>2.49892E-2</v>
      </c>
      <c r="O289" s="10">
        <f t="shared" si="12"/>
        <v>0.73699999999999999</v>
      </c>
      <c r="P289">
        <f t="shared" si="13"/>
        <v>-0.37139999999999918</v>
      </c>
    </row>
    <row r="290" spans="1:16" x14ac:dyDescent="0.3">
      <c r="A290" s="10">
        <v>0.73799999999999999</v>
      </c>
      <c r="B290" s="10">
        <v>0.73799999999999999</v>
      </c>
      <c r="C290" s="10">
        <v>2.4625040000000001E-2</v>
      </c>
      <c r="O290" s="10">
        <f t="shared" si="12"/>
        <v>0.73799999999999999</v>
      </c>
      <c r="P290">
        <f t="shared" si="13"/>
        <v>-0.35731500000000038</v>
      </c>
    </row>
    <row r="291" spans="1:16" x14ac:dyDescent="0.3">
      <c r="A291" s="10">
        <v>0.73899999999999999</v>
      </c>
      <c r="B291" s="10">
        <v>0.73899999999999999</v>
      </c>
      <c r="C291" s="10">
        <v>2.4274569999999999E-2</v>
      </c>
      <c r="O291" s="10">
        <f t="shared" si="12"/>
        <v>0.73899999999999999</v>
      </c>
      <c r="P291">
        <f t="shared" si="13"/>
        <v>-0.34399000000000063</v>
      </c>
    </row>
    <row r="292" spans="1:16" x14ac:dyDescent="0.3">
      <c r="A292" s="10">
        <v>0.74</v>
      </c>
      <c r="B292" s="10">
        <v>0.74</v>
      </c>
      <c r="C292" s="10">
        <v>2.393706E-2</v>
      </c>
      <c r="O292" s="10">
        <f t="shared" si="12"/>
        <v>0.74</v>
      </c>
      <c r="P292">
        <f t="shared" si="13"/>
        <v>-0.33137999999999918</v>
      </c>
    </row>
    <row r="293" spans="1:16" x14ac:dyDescent="0.3">
      <c r="A293" s="10">
        <v>0.74099999999999999</v>
      </c>
      <c r="B293" s="10">
        <v>0.74099999999999999</v>
      </c>
      <c r="C293" s="10">
        <v>2.361181E-2</v>
      </c>
      <c r="O293" s="10">
        <f t="shared" si="12"/>
        <v>0.74099999999999999</v>
      </c>
      <c r="P293">
        <f t="shared" si="13"/>
        <v>-0.31943499999999986</v>
      </c>
    </row>
    <row r="294" spans="1:16" x14ac:dyDescent="0.3">
      <c r="A294" s="10">
        <v>0.74199999999999999</v>
      </c>
      <c r="B294" s="10">
        <v>0.74199999999999999</v>
      </c>
      <c r="C294" s="10">
        <v>2.329819E-2</v>
      </c>
      <c r="O294" s="10">
        <f t="shared" si="12"/>
        <v>0.74199999999999999</v>
      </c>
      <c r="P294">
        <f t="shared" si="13"/>
        <v>-0.30810000000000037</v>
      </c>
    </row>
    <row r="295" spans="1:16" x14ac:dyDescent="0.3">
      <c r="A295" s="10">
        <v>0.74299999999999999</v>
      </c>
      <c r="B295" s="10">
        <v>0.74299999999999999</v>
      </c>
      <c r="C295" s="10">
        <v>2.299561E-2</v>
      </c>
      <c r="O295" s="10">
        <f t="shared" si="12"/>
        <v>0.74299999999999999</v>
      </c>
      <c r="P295">
        <f t="shared" si="13"/>
        <v>-0.29733000000000015</v>
      </c>
    </row>
    <row r="296" spans="1:16" x14ac:dyDescent="0.3">
      <c r="A296" s="10">
        <v>0.74399999999999999</v>
      </c>
      <c r="B296" s="10">
        <v>0.74399999999999999</v>
      </c>
      <c r="C296" s="10">
        <v>2.270353E-2</v>
      </c>
      <c r="O296" s="10">
        <f t="shared" si="12"/>
        <v>0.74399999999999999</v>
      </c>
      <c r="P296">
        <f t="shared" si="13"/>
        <v>-0.28710000000000019</v>
      </c>
    </row>
    <row r="297" spans="1:16" x14ac:dyDescent="0.3">
      <c r="A297" s="10">
        <v>0.745</v>
      </c>
      <c r="B297" s="10">
        <v>0.745</v>
      </c>
      <c r="C297" s="10">
        <v>2.2421409999999999E-2</v>
      </c>
      <c r="O297" s="10">
        <f t="shared" si="12"/>
        <v>0.745</v>
      </c>
      <c r="P297">
        <f t="shared" si="13"/>
        <v>-0.27736499999999992</v>
      </c>
    </row>
    <row r="298" spans="1:16" x14ac:dyDescent="0.3">
      <c r="A298" s="10">
        <v>0.746</v>
      </c>
      <c r="B298" s="10">
        <v>0.746</v>
      </c>
      <c r="C298" s="10">
        <v>2.21488E-2</v>
      </c>
      <c r="O298" s="10">
        <f t="shared" si="12"/>
        <v>0.746</v>
      </c>
      <c r="P298">
        <f t="shared" si="13"/>
        <v>-0.26809499999999942</v>
      </c>
    </row>
    <row r="299" spans="1:16" x14ac:dyDescent="0.3">
      <c r="A299" s="10">
        <v>0.747</v>
      </c>
      <c r="B299" s="10">
        <v>0.747</v>
      </c>
      <c r="C299" s="10">
        <v>2.188522E-2</v>
      </c>
      <c r="O299" s="10">
        <f t="shared" si="12"/>
        <v>0.747</v>
      </c>
      <c r="P299">
        <f t="shared" si="13"/>
        <v>-0.25926499999999986</v>
      </c>
    </row>
    <row r="300" spans="1:16" x14ac:dyDescent="0.3">
      <c r="A300" s="10">
        <v>0.748</v>
      </c>
      <c r="B300" s="10">
        <v>0.748</v>
      </c>
      <c r="C300" s="10">
        <v>2.163027E-2</v>
      </c>
      <c r="O300" s="10">
        <f t="shared" si="12"/>
        <v>0.748</v>
      </c>
      <c r="P300">
        <f t="shared" si="13"/>
        <v>-0.25083499999999959</v>
      </c>
    </row>
    <row r="301" spans="1:16" x14ac:dyDescent="0.3">
      <c r="A301" s="10">
        <v>0.749</v>
      </c>
      <c r="B301" s="10">
        <v>0.749</v>
      </c>
      <c r="C301" s="10">
        <v>2.1383550000000001E-2</v>
      </c>
      <c r="O301" s="10">
        <f t="shared" si="12"/>
        <v>0.749</v>
      </c>
      <c r="P301">
        <f t="shared" si="13"/>
        <v>-0.24279500000000051</v>
      </c>
    </row>
    <row r="302" spans="1:16" x14ac:dyDescent="0.3">
      <c r="A302" s="10">
        <v>0.75</v>
      </c>
      <c r="B302" s="10">
        <v>0.75</v>
      </c>
      <c r="C302" s="10">
        <v>2.1144679999999999E-2</v>
      </c>
    </row>
  </sheetData>
  <pageMargins left="0.7" right="0.7" top="0.75" bottom="0.75" header="0.3" footer="0.3"/>
  <pageSetup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Biasing</vt:lpstr>
      <vt:lpstr>Biasing+Small SIgnal</vt:lpstr>
      <vt:lpstr>Biasing+Small SIgnal+</vt:lpstr>
      <vt:lpstr>DC Sweep</vt:lpstr>
      <vt:lpstr>'DC Sweep'!NPN_DCsweep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Wickert</dc:creator>
  <cp:lastModifiedBy>Mark Wickert</cp:lastModifiedBy>
  <cp:lastPrinted>2015-11-08T18:51:16Z</cp:lastPrinted>
  <dcterms:created xsi:type="dcterms:W3CDTF">2015-11-02T13:51:51Z</dcterms:created>
  <dcterms:modified xsi:type="dcterms:W3CDTF">2015-11-09T19:16:06Z</dcterms:modified>
</cp:coreProperties>
</file>